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anne.ACCOUNTING\Documents\ABC Documents\Client Documents - 1\ABC Documents\COVID-19\"/>
    </mc:Choice>
  </mc:AlternateContent>
  <xr:revisionPtr revIDLastSave="0" documentId="13_ncr:1_{B6425B0B-4552-4CAE-9B68-C39664DEAD17}" xr6:coauthVersionLast="45" xr6:coauthVersionMax="45" xr10:uidLastSave="{00000000-0000-0000-0000-000000000000}"/>
  <bookViews>
    <workbookView xWindow="29580" yWindow="120" windowWidth="27765" windowHeight="15480" xr2:uid="{C6F77F0D-F92C-4754-9A40-8CE6550300A7}"/>
  </bookViews>
  <sheets>
    <sheet name="Calculation form" sheetId="1" r:id="rId1"/>
    <sheet name="Schedule A" sheetId="2" r:id="rId2"/>
    <sheet name="Sch A Worksheet" sheetId="3" r:id="rId3"/>
    <sheet name="List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L33" i="3"/>
  <c r="K33" i="3"/>
  <c r="J33" i="3"/>
  <c r="H33" i="3"/>
  <c r="G33" i="3"/>
  <c r="C33" i="3"/>
  <c r="C12" i="2" s="1"/>
  <c r="I32" i="3"/>
  <c r="E32" i="3" s="1"/>
  <c r="D32" i="3"/>
  <c r="I31" i="3"/>
  <c r="E31" i="3"/>
  <c r="D31" i="3"/>
  <c r="I30" i="3"/>
  <c r="E30" i="3"/>
  <c r="D30" i="3"/>
  <c r="I29" i="3"/>
  <c r="E29" i="3" s="1"/>
  <c r="D29" i="3"/>
  <c r="I28" i="3"/>
  <c r="E28" i="3" s="1"/>
  <c r="D28" i="3"/>
  <c r="I27" i="3"/>
  <c r="E27" i="3"/>
  <c r="D27" i="3"/>
  <c r="I26" i="3"/>
  <c r="E26" i="3" s="1"/>
  <c r="D26" i="3"/>
  <c r="I25" i="3"/>
  <c r="E25" i="3"/>
  <c r="D25" i="3"/>
  <c r="I24" i="3"/>
  <c r="E24" i="3" s="1"/>
  <c r="D24" i="3"/>
  <c r="N23" i="3"/>
  <c r="N33" i="3" s="1"/>
  <c r="M23" i="3"/>
  <c r="M33" i="3" s="1"/>
  <c r="I23" i="3"/>
  <c r="I33" i="3" s="1"/>
  <c r="E23" i="3"/>
  <c r="D23" i="3"/>
  <c r="D33" i="3" l="1"/>
  <c r="E33" i="3"/>
  <c r="C13" i="2" s="1"/>
  <c r="O33" i="3"/>
  <c r="O17" i="3"/>
  <c r="M7" i="3"/>
  <c r="M17" i="3" s="1"/>
  <c r="I16" i="3"/>
  <c r="E16" i="3" s="1"/>
  <c r="I15" i="3"/>
  <c r="E15" i="3" s="1"/>
  <c r="I14" i="3"/>
  <c r="E14" i="3" s="1"/>
  <c r="I13" i="3"/>
  <c r="E13" i="3" s="1"/>
  <c r="I12" i="3"/>
  <c r="E12" i="3" s="1"/>
  <c r="I11" i="3"/>
  <c r="E11" i="3" s="1"/>
  <c r="I10" i="3"/>
  <c r="E10" i="3" s="1"/>
  <c r="I9" i="3"/>
  <c r="E9" i="3" s="1"/>
  <c r="I8" i="3"/>
  <c r="E8" i="3" s="1"/>
  <c r="I7" i="3"/>
  <c r="E7" i="3" s="1"/>
  <c r="L17" i="3"/>
  <c r="K17" i="3"/>
  <c r="J17" i="3"/>
  <c r="H17" i="3"/>
  <c r="G17" i="3"/>
  <c r="C42" i="3"/>
  <c r="C40" i="3"/>
  <c r="D16" i="3"/>
  <c r="D15" i="3"/>
  <c r="D14" i="3"/>
  <c r="D13" i="3"/>
  <c r="D12" i="3"/>
  <c r="D11" i="3"/>
  <c r="D10" i="3"/>
  <c r="D9" i="3"/>
  <c r="D8" i="3"/>
  <c r="D7" i="3"/>
  <c r="C17" i="3"/>
  <c r="C6" i="2" s="1"/>
  <c r="A2" i="2"/>
  <c r="A1" i="2"/>
  <c r="A2" i="3"/>
  <c r="A1" i="3"/>
  <c r="H18" i="1"/>
  <c r="D18" i="1"/>
  <c r="B18" i="1"/>
  <c r="N7" i="3" l="1"/>
  <c r="N17" i="3" s="1"/>
  <c r="D17" i="3"/>
  <c r="C7" i="2" s="1"/>
  <c r="C32" i="2" s="1"/>
  <c r="C33" i="2" s="1"/>
  <c r="D30" i="1" s="1"/>
  <c r="E17" i="3"/>
  <c r="C8" i="2" s="1"/>
  <c r="D28" i="1" s="1"/>
  <c r="I17" i="3"/>
  <c r="C26" i="2"/>
  <c r="D22" i="1" s="1"/>
  <c r="D29" i="1" l="1"/>
  <c r="D33" i="1" s="1"/>
  <c r="D35" i="1"/>
  <c r="D37" i="1" l="1"/>
</calcChain>
</file>

<file path=xl/sharedStrings.xml><?xml version="1.0" encoding="utf-8"?>
<sst xmlns="http://schemas.openxmlformats.org/spreadsheetml/2006/main" count="127" uniqueCount="98">
  <si>
    <t>Paycheck Protection Program</t>
  </si>
  <si>
    <t>Loan Forgiveness Application</t>
  </si>
  <si>
    <t>Borrower's Name:</t>
  </si>
  <si>
    <t>Business Address:</t>
  </si>
  <si>
    <t>d/b/a</t>
  </si>
  <si>
    <t>Business Tax ID Number:</t>
  </si>
  <si>
    <t>Business Phone:</t>
  </si>
  <si>
    <t>Primary Contact:</t>
  </si>
  <si>
    <t>Email Address:</t>
  </si>
  <si>
    <t>PPP Loan Amount:</t>
  </si>
  <si>
    <t>Disbursement Date:</t>
  </si>
  <si>
    <t>SBA PPP Loan No.:</t>
  </si>
  <si>
    <t>Lender PPP Loan:</t>
  </si>
  <si>
    <t>EIDL Advance Amount:</t>
  </si>
  <si>
    <t>EIDL App. Number:</t>
  </si>
  <si>
    <t>Payroll Schedule:</t>
  </si>
  <si>
    <t>Payroll Schedule</t>
  </si>
  <si>
    <t>Weekly</t>
  </si>
  <si>
    <t>Bi-Weekly</t>
  </si>
  <si>
    <t>Semi-Monthly</t>
  </si>
  <si>
    <t>Monthly</t>
  </si>
  <si>
    <t>Other</t>
  </si>
  <si>
    <t>Covered Period:</t>
  </si>
  <si>
    <t>Loan Over $2M?</t>
  </si>
  <si>
    <t>Amount</t>
  </si>
  <si>
    <t>Yes</t>
  </si>
  <si>
    <t>No</t>
  </si>
  <si>
    <t>Payroll and Non-Payroll Costs</t>
  </si>
  <si>
    <t>Line 1 - Payroll Costs</t>
  </si>
  <si>
    <t>Schedule A, Line 10</t>
  </si>
  <si>
    <t>Line 2 - Business Mortgage Interest Payments</t>
  </si>
  <si>
    <t>Line 3 - Business Rent or Lease Payments</t>
  </si>
  <si>
    <t>Line 4 - Business Utility Payments</t>
  </si>
  <si>
    <t>Adjustments for FTE &amp; Salary/Hourly Wage Reductions</t>
  </si>
  <si>
    <t>Line 5 - Total Wage Reduction</t>
  </si>
  <si>
    <t>Schedule A, Line 3</t>
  </si>
  <si>
    <t>Line 7 - FTE Reduction Quotient</t>
  </si>
  <si>
    <t>Schedule A, Line 13</t>
  </si>
  <si>
    <t>Potential Forgiveness Amount</t>
  </si>
  <si>
    <t>Line 8 - Modified Total</t>
  </si>
  <si>
    <t>Line 6 x Line 7</t>
  </si>
  <si>
    <t>Line 9 - PPP Loan Amount</t>
  </si>
  <si>
    <t>Line 10 - Payroll Cost 75% Requirement</t>
  </si>
  <si>
    <t>Forgiveness Amount</t>
  </si>
  <si>
    <t>Smallest of 8,9, &amp; 10</t>
  </si>
  <si>
    <t>Employee's Name</t>
  </si>
  <si>
    <t>SSN Identifier</t>
  </si>
  <si>
    <t>Cash Compensation</t>
  </si>
  <si>
    <t>Average FTE</t>
  </si>
  <si>
    <t>Salary/Wage Reduction</t>
  </si>
  <si>
    <t>TABLE 1 - EMPLOYEES PAID DURING COVERED PERIOD WITH ANNUALIZED SALARY LESS THAN $100,000</t>
  </si>
  <si>
    <t>TABLE 2 - EMPLOYEES PAID DURING COVERED PERIOD WITH ANNUALIZED SALARY GREATER THAN $100,000</t>
  </si>
  <si>
    <t>PPP Schedule A Worksheet, Table 1 Totals</t>
  </si>
  <si>
    <t>Line 1 - Cash Compensation</t>
  </si>
  <si>
    <t>Line 2 - Average FTE</t>
  </si>
  <si>
    <t>Line 3 - Salary Wage Reduction</t>
  </si>
  <si>
    <t>PPP Schedule A Worksheet, Table 2 Totals</t>
  </si>
  <si>
    <t>Non-Cash Compensation Payroll Costs</t>
  </si>
  <si>
    <t>Line 4 - Cash Compensation</t>
  </si>
  <si>
    <t>Line 5 - Average FTE</t>
  </si>
  <si>
    <t>Line 6 - Employer Health Insurance Premiums</t>
  </si>
  <si>
    <t>Line 7 - Employer Retirement Contributions</t>
  </si>
  <si>
    <t>Line 8 - Employer State &amp; Local Taxes</t>
  </si>
  <si>
    <t>Compensation to Owners</t>
  </si>
  <si>
    <t>Line 9 - Owner Compensation</t>
  </si>
  <si>
    <t>TOTAL PAYROLL COSTS</t>
  </si>
  <si>
    <t>FTE Reduction Calculation</t>
  </si>
  <si>
    <t>If no reduction of employees or average paid hours check here:</t>
  </si>
  <si>
    <t>Line 11 - Average FTE during chosen period</t>
  </si>
  <si>
    <t>Line 12 - Total Average FTE (Lines 2 + 5)</t>
  </si>
  <si>
    <t>Line 13 - FTE Reduction Quotient</t>
  </si>
  <si>
    <t>TOTALS</t>
  </si>
  <si>
    <t>Hours Per Week</t>
  </si>
  <si>
    <t>FTE Safe Harbor</t>
  </si>
  <si>
    <t>Step 1 - FTEs between 2/15 - 4/26/20</t>
  </si>
  <si>
    <t>Step 2 - FTEs on 2/15/20</t>
  </si>
  <si>
    <t>Step 3 - Is Step 2 greater than Step 1?</t>
  </si>
  <si>
    <t>Step 4 - Total FTEs as of 6/30/20</t>
  </si>
  <si>
    <t>Step 5 - FTE Reduction</t>
  </si>
  <si>
    <t>Annual Salary</t>
  </si>
  <si>
    <t>Covered Period</t>
  </si>
  <si>
    <t>1/1-3/31/20</t>
  </si>
  <si>
    <t>Reduction</t>
  </si>
  <si>
    <t>Step 1</t>
  </si>
  <si>
    <t>2/15-4/26/20</t>
  </si>
  <si>
    <t>Step 2</t>
  </si>
  <si>
    <t>1a - 3a</t>
  </si>
  <si>
    <t>1b x .75</t>
  </si>
  <si>
    <t>Hourly</t>
  </si>
  <si>
    <t>3a</t>
  </si>
  <si>
    <t>1a. Annual Salary</t>
  </si>
  <si>
    <t>1b. Annual Salary</t>
  </si>
  <si>
    <t>1c. Ratio</t>
  </si>
  <si>
    <t>3b</t>
  </si>
  <si>
    <t>3c</t>
  </si>
  <si>
    <t>3d</t>
  </si>
  <si>
    <t>Line 6 - Add Amounts on 1,2,3,4 subtract Line 5</t>
  </si>
  <si>
    <t>Not Configured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</si>
</sst>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2" borderId="2" xfId="0" applyFill="1" applyBorder="1"/>
    <xf numFmtId="0" fontId="2" fillId="0" borderId="0" xfId="0" applyFont="1"/>
    <xf numFmtId="0" fontId="0" fillId="0" borderId="0" xfId="0" applyBorder="1"/>
    <xf numFmtId="0" fontId="2" fillId="2" borderId="2" xfId="0" applyFont="1" applyFill="1" applyBorder="1"/>
    <xf numFmtId="44" fontId="0" fillId="0" borderId="0" xfId="2" applyFont="1"/>
    <xf numFmtId="44" fontId="0" fillId="2" borderId="2" xfId="2" applyFont="1" applyFill="1" applyBorder="1"/>
    <xf numFmtId="44" fontId="0" fillId="0" borderId="2" xfId="2" applyFont="1" applyBorder="1"/>
    <xf numFmtId="44" fontId="2" fillId="2" borderId="2" xfId="2" applyFont="1" applyFill="1" applyBorder="1"/>
    <xf numFmtId="43" fontId="0" fillId="0" borderId="0" xfId="1" applyFont="1"/>
    <xf numFmtId="164" fontId="0" fillId="0" borderId="0" xfId="1" applyNumberFormat="1" applyFont="1"/>
    <xf numFmtId="164" fontId="0" fillId="2" borderId="2" xfId="1" applyNumberFormat="1" applyFont="1" applyFill="1" applyBorder="1"/>
    <xf numFmtId="164" fontId="2" fillId="2" borderId="2" xfId="1" applyNumberFormat="1" applyFont="1" applyFill="1" applyBorder="1"/>
    <xf numFmtId="164" fontId="0" fillId="0" borderId="1" xfId="1" applyNumberFormat="1" applyFont="1" applyBorder="1"/>
    <xf numFmtId="44" fontId="0" fillId="0" borderId="1" xfId="2" applyFont="1" applyBorder="1" applyAlignment="1"/>
    <xf numFmtId="164" fontId="0" fillId="0" borderId="1" xfId="1" applyNumberFormat="1" applyFont="1" applyBorder="1" applyAlignment="1"/>
    <xf numFmtId="44" fontId="0" fillId="2" borderId="2" xfId="2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0" borderId="3" xfId="1" applyNumberFormat="1" applyFont="1" applyBorder="1"/>
    <xf numFmtId="164" fontId="2" fillId="2" borderId="3" xfId="1" applyNumberFormat="1" applyFont="1" applyFill="1" applyBorder="1"/>
    <xf numFmtId="44" fontId="0" fillId="2" borderId="4" xfId="2" applyFont="1" applyFill="1" applyBorder="1" applyAlignment="1">
      <alignment horizontal="center"/>
    </xf>
    <xf numFmtId="44" fontId="0" fillId="2" borderId="4" xfId="2" applyFont="1" applyFill="1" applyBorder="1"/>
    <xf numFmtId="44" fontId="0" fillId="0" borderId="4" xfId="2" applyFont="1" applyBorder="1"/>
    <xf numFmtId="44" fontId="2" fillId="2" borderId="4" xfId="2" applyFont="1" applyFill="1" applyBorder="1"/>
    <xf numFmtId="44" fontId="0" fillId="2" borderId="8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44" fontId="0" fillId="0" borderId="8" xfId="2" applyFont="1" applyBorder="1"/>
    <xf numFmtId="44" fontId="2" fillId="2" borderId="10" xfId="2" applyFont="1" applyFill="1" applyBorder="1"/>
    <xf numFmtId="44" fontId="2" fillId="2" borderId="11" xfId="2" applyFont="1" applyFill="1" applyBorder="1"/>
    <xf numFmtId="164" fontId="2" fillId="2" borderId="12" xfId="1" applyNumberFormat="1" applyFont="1" applyFill="1" applyBorder="1"/>
    <xf numFmtId="14" fontId="0" fillId="2" borderId="8" xfId="2" applyNumberFormat="1" applyFont="1" applyFill="1" applyBorder="1" applyAlignment="1">
      <alignment horizontal="center"/>
    </xf>
    <xf numFmtId="14" fontId="0" fillId="2" borderId="9" xfId="2" applyNumberFormat="1" applyFont="1" applyFill="1" applyBorder="1" applyAlignment="1">
      <alignment horizontal="center"/>
    </xf>
    <xf numFmtId="44" fontId="0" fillId="2" borderId="9" xfId="2" applyFont="1" applyFill="1" applyBorder="1"/>
    <xf numFmtId="44" fontId="2" fillId="2" borderId="12" xfId="2" applyFont="1" applyFill="1" applyBorder="1"/>
    <xf numFmtId="44" fontId="0" fillId="0" borderId="1" xfId="2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3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43" fontId="0" fillId="3" borderId="1" xfId="0" applyNumberFormat="1" applyFill="1" applyBorder="1"/>
    <xf numFmtId="43" fontId="0" fillId="3" borderId="1" xfId="1" applyFont="1" applyFill="1" applyBorder="1"/>
    <xf numFmtId="44" fontId="2" fillId="3" borderId="13" xfId="2" applyFont="1" applyFill="1" applyBorder="1"/>
    <xf numFmtId="44" fontId="0" fillId="3" borderId="1" xfId="2" applyFont="1" applyFill="1" applyBorder="1" applyAlignment="1"/>
    <xf numFmtId="164" fontId="0" fillId="3" borderId="1" xfId="1" applyNumberFormat="1" applyFont="1" applyFill="1" applyBorder="1" applyAlignment="1"/>
    <xf numFmtId="44" fontId="0" fillId="0" borderId="1" xfId="2" applyFont="1" applyFill="1" applyBorder="1" applyAlignment="1"/>
    <xf numFmtId="44" fontId="2" fillId="3" borderId="1" xfId="2" applyFont="1" applyFill="1" applyBorder="1" applyAlignment="1"/>
    <xf numFmtId="43" fontId="0" fillId="3" borderId="1" xfId="1" applyFont="1" applyFill="1" applyBorder="1" applyAlignment="1"/>
    <xf numFmtId="164" fontId="0" fillId="3" borderId="9" xfId="1" applyNumberFormat="1" applyFont="1" applyFill="1" applyBorder="1"/>
    <xf numFmtId="164" fontId="0" fillId="3" borderId="2" xfId="1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0"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66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66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66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99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66CC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1E7B-990B-4D42-B10C-D00532D25232}">
  <dimension ref="A1:J38"/>
  <sheetViews>
    <sheetView tabSelected="1" workbookViewId="0">
      <selection activeCell="D30" sqref="D30"/>
    </sheetView>
  </sheetViews>
  <sheetFormatPr defaultRowHeight="15" x14ac:dyDescent="0.25"/>
  <cols>
    <col min="1" max="1" width="28.7109375" customWidth="1"/>
    <col min="2" max="2" width="19.85546875" customWidth="1"/>
    <col min="3" max="3" width="1.5703125" customWidth="1"/>
    <col min="4" max="4" width="20.140625" customWidth="1"/>
    <col min="5" max="5" width="1.57031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5" spans="1:10" x14ac:dyDescent="0.25">
      <c r="A5" t="s">
        <v>2</v>
      </c>
      <c r="B5" s="41"/>
      <c r="C5" s="41"/>
      <c r="D5" s="41"/>
      <c r="E5" s="2"/>
      <c r="F5" t="s">
        <v>4</v>
      </c>
      <c r="G5" s="41"/>
      <c r="H5" s="41"/>
      <c r="I5" s="41"/>
      <c r="J5" s="41"/>
    </row>
    <row r="6" spans="1:10" x14ac:dyDescent="0.25">
      <c r="A6" t="s">
        <v>3</v>
      </c>
      <c r="B6" s="41"/>
      <c r="C6" s="41"/>
      <c r="D6" s="41"/>
      <c r="E6" s="2"/>
    </row>
    <row r="7" spans="1:10" x14ac:dyDescent="0.25">
      <c r="B7" s="41"/>
      <c r="C7" s="41"/>
      <c r="D7" s="41"/>
      <c r="E7" s="2"/>
    </row>
    <row r="9" spans="1:10" x14ac:dyDescent="0.25">
      <c r="A9" t="s">
        <v>5</v>
      </c>
      <c r="B9" s="41"/>
      <c r="C9" s="41"/>
      <c r="D9" s="41"/>
      <c r="E9" s="2"/>
      <c r="F9" t="s">
        <v>11</v>
      </c>
      <c r="H9" s="41"/>
      <c r="I9" s="41"/>
      <c r="J9" s="41"/>
    </row>
    <row r="10" spans="1:10" x14ac:dyDescent="0.25">
      <c r="A10" t="s">
        <v>6</v>
      </c>
      <c r="B10" s="41"/>
      <c r="C10" s="41"/>
      <c r="D10" s="41"/>
      <c r="E10" s="2"/>
      <c r="F10" t="s">
        <v>12</v>
      </c>
      <c r="H10" s="41"/>
      <c r="I10" s="41"/>
      <c r="J10" s="41"/>
    </row>
    <row r="11" spans="1:10" x14ac:dyDescent="0.25">
      <c r="A11" t="s">
        <v>7</v>
      </c>
      <c r="B11" s="41"/>
      <c r="C11" s="41"/>
      <c r="D11" s="41"/>
      <c r="E11" s="2"/>
      <c r="F11" t="s">
        <v>9</v>
      </c>
      <c r="H11" s="39">
        <v>0</v>
      </c>
      <c r="I11" s="39"/>
      <c r="J11" s="39"/>
    </row>
    <row r="12" spans="1:10" x14ac:dyDescent="0.25">
      <c r="A12" t="s">
        <v>8</v>
      </c>
      <c r="B12" s="42"/>
      <c r="C12" s="41"/>
      <c r="D12" s="41"/>
      <c r="E12" s="2"/>
      <c r="F12" t="s">
        <v>10</v>
      </c>
      <c r="H12" s="43">
        <v>43952</v>
      </c>
      <c r="I12" s="43"/>
      <c r="J12" s="43"/>
    </row>
    <row r="14" spans="1:10" x14ac:dyDescent="0.25">
      <c r="A14" t="s">
        <v>13</v>
      </c>
      <c r="B14" s="39">
        <v>0</v>
      </c>
      <c r="C14" s="39"/>
      <c r="D14" s="39"/>
      <c r="E14" s="2"/>
      <c r="F14" t="s">
        <v>14</v>
      </c>
      <c r="H14" s="40"/>
      <c r="I14" s="41"/>
      <c r="J14" s="41"/>
    </row>
    <row r="16" spans="1:10" x14ac:dyDescent="0.25">
      <c r="A16" t="s">
        <v>15</v>
      </c>
    </row>
    <row r="18" spans="1:8" x14ac:dyDescent="0.25">
      <c r="A18" t="s">
        <v>22</v>
      </c>
      <c r="B18" s="48">
        <f>H12</f>
        <v>43952</v>
      </c>
      <c r="D18" s="48">
        <f>B18+56</f>
        <v>44008</v>
      </c>
      <c r="F18" t="s">
        <v>23</v>
      </c>
      <c r="H18" s="49" t="str">
        <f>IF(H11&lt;2000000,Lists!C4,Lists!C3)</f>
        <v>No</v>
      </c>
    </row>
    <row r="21" spans="1:8" x14ac:dyDescent="0.25">
      <c r="A21" s="1" t="s">
        <v>27</v>
      </c>
    </row>
    <row r="22" spans="1:8" ht="21" customHeight="1" x14ac:dyDescent="0.25">
      <c r="A22" t="s">
        <v>28</v>
      </c>
      <c r="B22" t="s">
        <v>29</v>
      </c>
      <c r="D22" s="50">
        <f>'Schedule A'!C26:C26</f>
        <v>0</v>
      </c>
    </row>
    <row r="23" spans="1:8" ht="21" customHeight="1" x14ac:dyDescent="0.25">
      <c r="A23" t="s">
        <v>30</v>
      </c>
      <c r="D23" s="1"/>
    </row>
    <row r="24" spans="1:8" ht="21" customHeight="1" x14ac:dyDescent="0.25">
      <c r="A24" t="s">
        <v>31</v>
      </c>
      <c r="D24" s="1"/>
    </row>
    <row r="25" spans="1:8" ht="21" customHeight="1" x14ac:dyDescent="0.25">
      <c r="A25" t="s">
        <v>32</v>
      </c>
      <c r="D25" s="1"/>
    </row>
    <row r="27" spans="1:8" x14ac:dyDescent="0.25">
      <c r="A27" s="1" t="s">
        <v>33</v>
      </c>
      <c r="B27" s="1"/>
    </row>
    <row r="28" spans="1:8" ht="21.75" customHeight="1" x14ac:dyDescent="0.25">
      <c r="A28" s="3" t="s">
        <v>34</v>
      </c>
      <c r="B28" t="s">
        <v>35</v>
      </c>
      <c r="D28" s="50" t="e">
        <f>'Schedule A'!C8</f>
        <v>#DIV/0!</v>
      </c>
    </row>
    <row r="29" spans="1:8" ht="21.75" customHeight="1" x14ac:dyDescent="0.25">
      <c r="A29" s="3" t="s">
        <v>96</v>
      </c>
      <c r="D29" s="50" t="e">
        <f>SUM(D22+D23+D24+D25-D28)</f>
        <v>#DIV/0!</v>
      </c>
    </row>
    <row r="30" spans="1:8" ht="21.75" customHeight="1" x14ac:dyDescent="0.25">
      <c r="A30" s="3" t="s">
        <v>36</v>
      </c>
      <c r="B30" t="s">
        <v>37</v>
      </c>
      <c r="D30" s="51" t="e">
        <f>'Schedule A'!C33</f>
        <v>#DIV/0!</v>
      </c>
    </row>
    <row r="32" spans="1:8" x14ac:dyDescent="0.25">
      <c r="A32" t="s">
        <v>38</v>
      </c>
    </row>
    <row r="33" spans="1:4" ht="21.75" customHeight="1" x14ac:dyDescent="0.25">
      <c r="A33" t="s">
        <v>39</v>
      </c>
      <c r="B33" t="s">
        <v>40</v>
      </c>
      <c r="D33" s="52" t="e">
        <f>D29*D30</f>
        <v>#DIV/0!</v>
      </c>
    </row>
    <row r="34" spans="1:4" ht="21.75" customHeight="1" x14ac:dyDescent="0.25">
      <c r="A34" t="s">
        <v>41</v>
      </c>
      <c r="D34" s="50">
        <f>H11</f>
        <v>0</v>
      </c>
    </row>
    <row r="35" spans="1:4" ht="21.75" customHeight="1" x14ac:dyDescent="0.25">
      <c r="A35" t="s">
        <v>42</v>
      </c>
      <c r="D35" s="50">
        <f>D22*0.75</f>
        <v>0</v>
      </c>
    </row>
    <row r="37" spans="1:4" ht="21" customHeight="1" thickBot="1" x14ac:dyDescent="0.3">
      <c r="A37" s="6" t="s">
        <v>43</v>
      </c>
      <c r="B37" s="6" t="s">
        <v>44</v>
      </c>
      <c r="C37" s="6"/>
      <c r="D37" s="53" t="e">
        <f>MIN(D33,D34,D35)</f>
        <v>#DIV/0!</v>
      </c>
    </row>
    <row r="38" spans="1:4" ht="15.75" thickTop="1" x14ac:dyDescent="0.25"/>
  </sheetData>
  <mergeCells count="14">
    <mergeCell ref="B5:D5"/>
    <mergeCell ref="B6:D6"/>
    <mergeCell ref="B7:D7"/>
    <mergeCell ref="G5:J5"/>
    <mergeCell ref="B9:D9"/>
    <mergeCell ref="B14:D14"/>
    <mergeCell ref="H14:J14"/>
    <mergeCell ref="B11:D11"/>
    <mergeCell ref="B12:D12"/>
    <mergeCell ref="H9:J9"/>
    <mergeCell ref="H10:J10"/>
    <mergeCell ref="H11:J11"/>
    <mergeCell ref="H12:J12"/>
    <mergeCell ref="B10:D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CF52667-DC8E-4908-A290-A0EE4F9DC15F}">
          <x14:formula1>
            <xm:f>Lists!$A$3:$A$7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4114-2752-4DE3-9570-26130DEAFA33}">
  <dimension ref="A1:E34"/>
  <sheetViews>
    <sheetView topLeftCell="A7" workbookViewId="0">
      <selection activeCell="C33" sqref="C33"/>
    </sheetView>
  </sheetViews>
  <sheetFormatPr defaultRowHeight="15" x14ac:dyDescent="0.25"/>
  <cols>
    <col min="1" max="1" width="31.140625" customWidth="1"/>
    <col min="2" max="2" width="10.28515625" customWidth="1"/>
    <col min="3" max="3" width="19.28515625" style="9" customWidth="1"/>
    <col min="4" max="4" width="3.140625" style="9" customWidth="1"/>
    <col min="5" max="5" width="4.28515625" style="9" customWidth="1"/>
  </cols>
  <sheetData>
    <row r="1" spans="1:5" x14ac:dyDescent="0.25">
      <c r="A1" t="str">
        <f>+'Calculation form'!A1</f>
        <v>Paycheck Protection Program</v>
      </c>
    </row>
    <row r="2" spans="1:5" x14ac:dyDescent="0.25">
      <c r="A2" t="str">
        <f>+'Calculation form'!A2</f>
        <v>Loan Forgiveness Application</v>
      </c>
    </row>
    <row r="5" spans="1:5" x14ac:dyDescent="0.25">
      <c r="A5" s="1" t="s">
        <v>52</v>
      </c>
      <c r="B5" s="1"/>
    </row>
    <row r="6" spans="1:5" ht="20.25" customHeight="1" x14ac:dyDescent="0.25">
      <c r="A6" t="s">
        <v>53</v>
      </c>
      <c r="C6" s="54">
        <f>+'Sch A Worksheet'!C17</f>
        <v>0</v>
      </c>
      <c r="D6"/>
      <c r="E6"/>
    </row>
    <row r="7" spans="1:5" ht="20.25" customHeight="1" x14ac:dyDescent="0.25">
      <c r="A7" t="s">
        <v>54</v>
      </c>
      <c r="C7" s="55">
        <f>'Sch A Worksheet'!D17</f>
        <v>10</v>
      </c>
      <c r="D7"/>
      <c r="E7"/>
    </row>
    <row r="8" spans="1:5" ht="20.25" customHeight="1" x14ac:dyDescent="0.25">
      <c r="A8" t="s">
        <v>55</v>
      </c>
      <c r="C8" s="54" t="e">
        <f>'Sch A Worksheet'!E17</f>
        <v>#DIV/0!</v>
      </c>
      <c r="D8"/>
      <c r="E8"/>
    </row>
    <row r="9" spans="1:5" x14ac:dyDescent="0.25">
      <c r="D9"/>
      <c r="E9"/>
    </row>
    <row r="10" spans="1:5" x14ac:dyDescent="0.25">
      <c r="D10"/>
      <c r="E10"/>
    </row>
    <row r="11" spans="1:5" x14ac:dyDescent="0.25">
      <c r="A11" s="1" t="s">
        <v>56</v>
      </c>
      <c r="B11" s="1"/>
      <c r="D11"/>
      <c r="E11"/>
    </row>
    <row r="12" spans="1:5" ht="21.75" customHeight="1" x14ac:dyDescent="0.25">
      <c r="A12" t="s">
        <v>58</v>
      </c>
      <c r="C12" s="54">
        <f>'Sch A Worksheet'!C33</f>
        <v>0</v>
      </c>
      <c r="D12"/>
      <c r="E12"/>
    </row>
    <row r="13" spans="1:5" ht="21.75" customHeight="1" x14ac:dyDescent="0.25">
      <c r="A13" t="s">
        <v>59</v>
      </c>
      <c r="C13" s="54" t="e">
        <f>'Sch A Worksheet'!E33</f>
        <v>#DIV/0!</v>
      </c>
      <c r="D13"/>
      <c r="E13"/>
    </row>
    <row r="14" spans="1:5" x14ac:dyDescent="0.25">
      <c r="D14"/>
      <c r="E14"/>
    </row>
    <row r="15" spans="1:5" x14ac:dyDescent="0.25">
      <c r="D15"/>
      <c r="E15"/>
    </row>
    <row r="16" spans="1:5" x14ac:dyDescent="0.25">
      <c r="A16" s="1" t="s">
        <v>57</v>
      </c>
      <c r="B16" s="1"/>
      <c r="D16"/>
      <c r="E16"/>
    </row>
    <row r="17" spans="1:5" ht="20.25" customHeight="1" x14ac:dyDescent="0.25">
      <c r="A17" t="s">
        <v>60</v>
      </c>
      <c r="C17" s="56"/>
      <c r="D17"/>
      <c r="E17"/>
    </row>
    <row r="18" spans="1:5" ht="20.25" customHeight="1" x14ac:dyDescent="0.25">
      <c r="A18" t="s">
        <v>61</v>
      </c>
      <c r="C18" s="18"/>
      <c r="D18"/>
      <c r="E18"/>
    </row>
    <row r="19" spans="1:5" ht="20.25" customHeight="1" x14ac:dyDescent="0.25">
      <c r="A19" t="s">
        <v>62</v>
      </c>
      <c r="C19" s="18"/>
      <c r="D19"/>
      <c r="E19"/>
    </row>
    <row r="20" spans="1:5" x14ac:dyDescent="0.25">
      <c r="D20"/>
      <c r="E20"/>
    </row>
    <row r="21" spans="1:5" x14ac:dyDescent="0.25">
      <c r="D21"/>
      <c r="E21"/>
    </row>
    <row r="22" spans="1:5" x14ac:dyDescent="0.25">
      <c r="A22" s="1" t="s">
        <v>63</v>
      </c>
      <c r="B22" s="1"/>
      <c r="D22"/>
      <c r="E22"/>
    </row>
    <row r="23" spans="1:5" ht="21.75" customHeight="1" x14ac:dyDescent="0.25">
      <c r="A23" t="s">
        <v>64</v>
      </c>
      <c r="C23" s="18"/>
      <c r="D23"/>
      <c r="E23"/>
    </row>
    <row r="24" spans="1:5" x14ac:dyDescent="0.25">
      <c r="D24"/>
      <c r="E24"/>
    </row>
    <row r="25" spans="1:5" x14ac:dyDescent="0.25">
      <c r="D25"/>
      <c r="E25"/>
    </row>
    <row r="26" spans="1:5" s="6" customFormat="1" ht="20.25" customHeight="1" x14ac:dyDescent="0.25">
      <c r="A26" s="6" t="s">
        <v>65</v>
      </c>
      <c r="C26" s="57">
        <f>SUM(C6+C12+C17+C18+C19+C23)</f>
        <v>0</v>
      </c>
    </row>
    <row r="27" spans="1:5" x14ac:dyDescent="0.25">
      <c r="D27"/>
      <c r="E27"/>
    </row>
    <row r="29" spans="1:5" x14ac:dyDescent="0.25">
      <c r="A29" s="1" t="s">
        <v>66</v>
      </c>
      <c r="B29" s="1"/>
    </row>
    <row r="30" spans="1:5" x14ac:dyDescent="0.25">
      <c r="A30" s="7" t="s">
        <v>67</v>
      </c>
      <c r="B30" s="7"/>
      <c r="E30" s="11"/>
    </row>
    <row r="31" spans="1:5" ht="20.25" customHeight="1" x14ac:dyDescent="0.25">
      <c r="A31" t="s">
        <v>68</v>
      </c>
      <c r="C31" s="19">
        <v>6.3</v>
      </c>
      <c r="D31"/>
      <c r="E31"/>
    </row>
    <row r="32" spans="1:5" ht="20.25" customHeight="1" x14ac:dyDescent="0.25">
      <c r="A32" t="s">
        <v>69</v>
      </c>
      <c r="C32" s="55" t="e">
        <f>ROUND((C7+C13),1)</f>
        <v>#DIV/0!</v>
      </c>
      <c r="D32"/>
      <c r="E32"/>
    </row>
    <row r="33" spans="1:5" ht="20.25" customHeight="1" x14ac:dyDescent="0.25">
      <c r="A33" t="s">
        <v>70</v>
      </c>
      <c r="C33" s="58" t="e">
        <f>C32/C31</f>
        <v>#DIV/0!</v>
      </c>
      <c r="D33"/>
      <c r="E33"/>
    </row>
    <row r="34" spans="1:5" x14ac:dyDescent="0.25">
      <c r="D34"/>
      <c r="E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8AA3-778E-47BF-BB94-90EC75773F7A}">
  <dimension ref="A1:O42"/>
  <sheetViews>
    <sheetView workbookViewId="0">
      <selection activeCell="J26" sqref="J26"/>
    </sheetView>
  </sheetViews>
  <sheetFormatPr defaultRowHeight="15" x14ac:dyDescent="0.25"/>
  <cols>
    <col min="1" max="1" width="28.85546875" customWidth="1"/>
    <col min="2" max="2" width="15" customWidth="1"/>
    <col min="3" max="3" width="20.140625" style="9" customWidth="1"/>
    <col min="4" max="4" width="19.28515625" style="14" customWidth="1"/>
    <col min="5" max="5" width="23.140625" style="9" customWidth="1"/>
    <col min="6" max="6" width="16.28515625" style="14" customWidth="1"/>
    <col min="7" max="7" width="19.7109375" customWidth="1"/>
    <col min="8" max="8" width="16.7109375" customWidth="1"/>
    <col min="9" max="9" width="13.5703125" customWidth="1"/>
    <col min="10" max="10" width="14.5703125" customWidth="1"/>
    <col min="11" max="11" width="14.85546875" customWidth="1"/>
    <col min="12" max="12" width="13.5703125" customWidth="1"/>
    <col min="13" max="14" width="11.5703125" bestFit="1" customWidth="1"/>
    <col min="15" max="15" width="14.28515625" bestFit="1" customWidth="1"/>
  </cols>
  <sheetData>
    <row r="1" spans="1:15" x14ac:dyDescent="0.25">
      <c r="A1" t="str">
        <f>+'Calculation form'!A1</f>
        <v>Paycheck Protection Program</v>
      </c>
    </row>
    <row r="2" spans="1:15" x14ac:dyDescent="0.25">
      <c r="A2" t="str">
        <f>+'Calculation form'!A2</f>
        <v>Loan Forgiveness Application</v>
      </c>
    </row>
    <row r="3" spans="1:15" ht="15.75" thickBot="1" x14ac:dyDescent="0.3"/>
    <row r="4" spans="1:15" x14ac:dyDescent="0.25">
      <c r="A4" s="6" t="s">
        <v>50</v>
      </c>
      <c r="G4" s="44" t="s">
        <v>83</v>
      </c>
      <c r="H4" s="45"/>
      <c r="I4" s="46"/>
      <c r="J4" s="44" t="s">
        <v>85</v>
      </c>
      <c r="K4" s="45"/>
      <c r="L4" s="46"/>
    </row>
    <row r="5" spans="1:15" x14ac:dyDescent="0.25">
      <c r="F5" s="47" t="s">
        <v>94</v>
      </c>
      <c r="G5" s="28" t="s">
        <v>80</v>
      </c>
      <c r="H5" s="20" t="s">
        <v>81</v>
      </c>
      <c r="I5" s="29" t="s">
        <v>82</v>
      </c>
      <c r="J5" s="35">
        <v>43876</v>
      </c>
      <c r="K5" s="20" t="s">
        <v>84</v>
      </c>
      <c r="L5" s="36">
        <v>44012</v>
      </c>
      <c r="M5" s="24" t="s">
        <v>89</v>
      </c>
      <c r="N5" s="20" t="s">
        <v>93</v>
      </c>
      <c r="O5" s="20" t="s">
        <v>95</v>
      </c>
    </row>
    <row r="6" spans="1:15" ht="24" customHeight="1" x14ac:dyDescent="0.25">
      <c r="A6" s="5" t="s">
        <v>45</v>
      </c>
      <c r="B6" s="5" t="s">
        <v>46</v>
      </c>
      <c r="C6" s="10" t="s">
        <v>47</v>
      </c>
      <c r="D6" s="15" t="s">
        <v>48</v>
      </c>
      <c r="E6" s="10" t="s">
        <v>49</v>
      </c>
      <c r="F6" s="21" t="s">
        <v>72</v>
      </c>
      <c r="G6" s="28" t="s">
        <v>90</v>
      </c>
      <c r="H6" s="10" t="s">
        <v>91</v>
      </c>
      <c r="I6" s="30" t="s">
        <v>92</v>
      </c>
      <c r="J6" s="28" t="s">
        <v>79</v>
      </c>
      <c r="K6" s="10" t="s">
        <v>79</v>
      </c>
      <c r="L6" s="37" t="s">
        <v>79</v>
      </c>
      <c r="M6" s="25" t="s">
        <v>87</v>
      </c>
      <c r="N6" s="10" t="s">
        <v>86</v>
      </c>
      <c r="O6" s="10" t="s">
        <v>88</v>
      </c>
    </row>
    <row r="7" spans="1:15" ht="21" customHeight="1" x14ac:dyDescent="0.25">
      <c r="A7" s="4"/>
      <c r="B7" s="4"/>
      <c r="C7" s="11">
        <v>0</v>
      </c>
      <c r="D7" s="60">
        <f>F7/40</f>
        <v>1</v>
      </c>
      <c r="E7" s="11" t="e">
        <f>IF(I7&gt;0.75,0,(H7-G7))</f>
        <v>#DIV/0!</v>
      </c>
      <c r="F7" s="22">
        <v>40</v>
      </c>
      <c r="G7" s="31">
        <v>0</v>
      </c>
      <c r="H7" s="11">
        <v>0</v>
      </c>
      <c r="I7" s="59" t="e">
        <f>G7/H7</f>
        <v>#DIV/0!</v>
      </c>
      <c r="J7" s="31">
        <v>0</v>
      </c>
      <c r="K7" s="11">
        <v>0</v>
      </c>
      <c r="L7" s="11">
        <v>0</v>
      </c>
      <c r="M7" s="26">
        <f>H7*0.75</f>
        <v>0</v>
      </c>
      <c r="N7" s="11">
        <f>G7-M7</f>
        <v>0</v>
      </c>
      <c r="O7" s="11" t="s">
        <v>97</v>
      </c>
    </row>
    <row r="8" spans="1:15" ht="21" customHeight="1" x14ac:dyDescent="0.25">
      <c r="A8" s="4"/>
      <c r="B8" s="4"/>
      <c r="C8" s="11">
        <v>0</v>
      </c>
      <c r="D8" s="60">
        <f t="shared" ref="D8:D16" si="0">F8/40</f>
        <v>1</v>
      </c>
      <c r="E8" s="11" t="e">
        <f t="shared" ref="E8:E16" si="1">IF(I8&gt;0.75,0,(H8-G8))</f>
        <v>#DIV/0!</v>
      </c>
      <c r="F8" s="22">
        <v>40</v>
      </c>
      <c r="G8" s="31">
        <v>0</v>
      </c>
      <c r="H8" s="11">
        <v>0</v>
      </c>
      <c r="I8" s="59" t="e">
        <f t="shared" ref="I8:I16" si="2">G8/H8</f>
        <v>#DIV/0!</v>
      </c>
      <c r="J8" s="31">
        <v>0</v>
      </c>
      <c r="K8" s="11">
        <v>0</v>
      </c>
      <c r="L8" s="11">
        <v>0</v>
      </c>
      <c r="M8" s="26"/>
      <c r="N8" s="11"/>
      <c r="O8" s="11"/>
    </row>
    <row r="9" spans="1:15" ht="21" customHeight="1" x14ac:dyDescent="0.25">
      <c r="A9" s="4"/>
      <c r="B9" s="4"/>
      <c r="C9" s="11">
        <v>0</v>
      </c>
      <c r="D9" s="60">
        <f t="shared" si="0"/>
        <v>1</v>
      </c>
      <c r="E9" s="11" t="e">
        <f t="shared" si="1"/>
        <v>#DIV/0!</v>
      </c>
      <c r="F9" s="22">
        <v>40</v>
      </c>
      <c r="G9" s="31">
        <v>0</v>
      </c>
      <c r="H9" s="11">
        <v>0</v>
      </c>
      <c r="I9" s="59" t="e">
        <f t="shared" si="2"/>
        <v>#DIV/0!</v>
      </c>
      <c r="J9" s="31">
        <v>0</v>
      </c>
      <c r="K9" s="11">
        <v>0</v>
      </c>
      <c r="L9" s="11">
        <v>0</v>
      </c>
      <c r="M9" s="26"/>
      <c r="N9" s="11"/>
      <c r="O9" s="11"/>
    </row>
    <row r="10" spans="1:15" ht="21" customHeight="1" x14ac:dyDescent="0.25">
      <c r="A10" s="4"/>
      <c r="B10" s="4"/>
      <c r="C10" s="11">
        <v>0</v>
      </c>
      <c r="D10" s="60">
        <f t="shared" si="0"/>
        <v>1</v>
      </c>
      <c r="E10" s="11" t="e">
        <f t="shared" si="1"/>
        <v>#DIV/0!</v>
      </c>
      <c r="F10" s="22">
        <v>40</v>
      </c>
      <c r="G10" s="31">
        <v>0</v>
      </c>
      <c r="H10" s="11">
        <v>0</v>
      </c>
      <c r="I10" s="59" t="e">
        <f t="shared" si="2"/>
        <v>#DIV/0!</v>
      </c>
      <c r="J10" s="31">
        <v>0</v>
      </c>
      <c r="K10" s="11">
        <v>0</v>
      </c>
      <c r="L10" s="11">
        <v>0</v>
      </c>
      <c r="M10" s="26"/>
      <c r="N10" s="11"/>
      <c r="O10" s="11"/>
    </row>
    <row r="11" spans="1:15" ht="21" customHeight="1" x14ac:dyDescent="0.25">
      <c r="A11" s="4"/>
      <c r="B11" s="4"/>
      <c r="C11" s="11">
        <v>0</v>
      </c>
      <c r="D11" s="60">
        <f t="shared" si="0"/>
        <v>1</v>
      </c>
      <c r="E11" s="11" t="e">
        <f t="shared" si="1"/>
        <v>#DIV/0!</v>
      </c>
      <c r="F11" s="22">
        <v>40</v>
      </c>
      <c r="G11" s="31">
        <v>0</v>
      </c>
      <c r="H11" s="11">
        <v>0</v>
      </c>
      <c r="I11" s="59" t="e">
        <f t="shared" si="2"/>
        <v>#DIV/0!</v>
      </c>
      <c r="J11" s="31">
        <v>0</v>
      </c>
      <c r="K11" s="11">
        <v>0</v>
      </c>
      <c r="L11" s="11">
        <v>0</v>
      </c>
      <c r="M11" s="26"/>
      <c r="N11" s="11"/>
      <c r="O11" s="11"/>
    </row>
    <row r="12" spans="1:15" ht="21" customHeight="1" x14ac:dyDescent="0.25">
      <c r="A12" s="4"/>
      <c r="B12" s="4"/>
      <c r="C12" s="11">
        <v>0</v>
      </c>
      <c r="D12" s="60">
        <f t="shared" si="0"/>
        <v>1</v>
      </c>
      <c r="E12" s="11" t="e">
        <f t="shared" si="1"/>
        <v>#DIV/0!</v>
      </c>
      <c r="F12" s="22">
        <v>40</v>
      </c>
      <c r="G12" s="31">
        <v>0</v>
      </c>
      <c r="H12" s="11">
        <v>0</v>
      </c>
      <c r="I12" s="59" t="e">
        <f t="shared" si="2"/>
        <v>#DIV/0!</v>
      </c>
      <c r="J12" s="31">
        <v>0</v>
      </c>
      <c r="K12" s="11">
        <v>0</v>
      </c>
      <c r="L12" s="11">
        <v>0</v>
      </c>
      <c r="M12" s="26"/>
      <c r="N12" s="11"/>
      <c r="O12" s="11"/>
    </row>
    <row r="13" spans="1:15" ht="21" customHeight="1" x14ac:dyDescent="0.25">
      <c r="A13" s="4"/>
      <c r="B13" s="4"/>
      <c r="C13" s="11">
        <v>0</v>
      </c>
      <c r="D13" s="60">
        <f t="shared" si="0"/>
        <v>1</v>
      </c>
      <c r="E13" s="11" t="e">
        <f t="shared" si="1"/>
        <v>#DIV/0!</v>
      </c>
      <c r="F13" s="22">
        <v>40</v>
      </c>
      <c r="G13" s="31">
        <v>0</v>
      </c>
      <c r="H13" s="11">
        <v>0</v>
      </c>
      <c r="I13" s="59" t="e">
        <f t="shared" si="2"/>
        <v>#DIV/0!</v>
      </c>
      <c r="J13" s="31">
        <v>0</v>
      </c>
      <c r="K13" s="11">
        <v>0</v>
      </c>
      <c r="L13" s="11">
        <v>0</v>
      </c>
      <c r="M13" s="26"/>
      <c r="N13" s="11"/>
      <c r="O13" s="11"/>
    </row>
    <row r="14" spans="1:15" ht="21" customHeight="1" x14ac:dyDescent="0.25">
      <c r="A14" s="4"/>
      <c r="B14" s="4"/>
      <c r="C14" s="11">
        <v>0</v>
      </c>
      <c r="D14" s="60">
        <f t="shared" si="0"/>
        <v>1</v>
      </c>
      <c r="E14" s="11" t="e">
        <f t="shared" si="1"/>
        <v>#DIV/0!</v>
      </c>
      <c r="F14" s="22">
        <v>40</v>
      </c>
      <c r="G14" s="31">
        <v>0</v>
      </c>
      <c r="H14" s="11">
        <v>0</v>
      </c>
      <c r="I14" s="59" t="e">
        <f t="shared" si="2"/>
        <v>#DIV/0!</v>
      </c>
      <c r="J14" s="31">
        <v>0</v>
      </c>
      <c r="K14" s="11">
        <v>0</v>
      </c>
      <c r="L14" s="11">
        <v>0</v>
      </c>
      <c r="M14" s="26"/>
      <c r="N14" s="11"/>
      <c r="O14" s="11"/>
    </row>
    <row r="15" spans="1:15" ht="21" customHeight="1" x14ac:dyDescent="0.25">
      <c r="A15" s="4"/>
      <c r="B15" s="4"/>
      <c r="C15" s="11">
        <v>0</v>
      </c>
      <c r="D15" s="60">
        <f t="shared" si="0"/>
        <v>1</v>
      </c>
      <c r="E15" s="11" t="e">
        <f t="shared" si="1"/>
        <v>#DIV/0!</v>
      </c>
      <c r="F15" s="22">
        <v>40</v>
      </c>
      <c r="G15" s="31">
        <v>0</v>
      </c>
      <c r="H15" s="11">
        <v>0</v>
      </c>
      <c r="I15" s="59" t="e">
        <f t="shared" si="2"/>
        <v>#DIV/0!</v>
      </c>
      <c r="J15" s="31">
        <v>0</v>
      </c>
      <c r="K15" s="11">
        <v>0</v>
      </c>
      <c r="L15" s="11">
        <v>0</v>
      </c>
      <c r="M15" s="26"/>
      <c r="N15" s="11"/>
      <c r="O15" s="11"/>
    </row>
    <row r="16" spans="1:15" ht="21" customHeight="1" x14ac:dyDescent="0.25">
      <c r="A16" s="4"/>
      <c r="B16" s="4"/>
      <c r="C16" s="11">
        <v>0</v>
      </c>
      <c r="D16" s="60">
        <f t="shared" si="0"/>
        <v>1</v>
      </c>
      <c r="E16" s="11" t="e">
        <f t="shared" si="1"/>
        <v>#DIV/0!</v>
      </c>
      <c r="F16" s="22">
        <v>40</v>
      </c>
      <c r="G16" s="31">
        <v>0</v>
      </c>
      <c r="H16" s="11">
        <v>0</v>
      </c>
      <c r="I16" s="59" t="e">
        <f t="shared" si="2"/>
        <v>#DIV/0!</v>
      </c>
      <c r="J16" s="31">
        <v>0</v>
      </c>
      <c r="K16" s="11">
        <v>0</v>
      </c>
      <c r="L16" s="11">
        <v>0</v>
      </c>
      <c r="M16" s="26"/>
      <c r="N16" s="11"/>
      <c r="O16" s="11"/>
    </row>
    <row r="17" spans="1:15" ht="21" customHeight="1" thickBot="1" x14ac:dyDescent="0.3">
      <c r="A17" s="8" t="s">
        <v>71</v>
      </c>
      <c r="B17" s="8"/>
      <c r="C17" s="12">
        <f>SUM(C7:C16)</f>
        <v>0</v>
      </c>
      <c r="D17" s="16">
        <f t="shared" ref="D17" si="3">SUM(D7:D16)</f>
        <v>10</v>
      </c>
      <c r="E17" s="12" t="e">
        <f>SUM(E7:E16)</f>
        <v>#DIV/0!</v>
      </c>
      <c r="F17" s="23"/>
      <c r="G17" s="32">
        <f t="shared" ref="G17:L17" si="4">SUM(G7:G16)</f>
        <v>0</v>
      </c>
      <c r="H17" s="33">
        <f t="shared" si="4"/>
        <v>0</v>
      </c>
      <c r="I17" s="34" t="e">
        <f t="shared" si="4"/>
        <v>#DIV/0!</v>
      </c>
      <c r="J17" s="32">
        <f t="shared" si="4"/>
        <v>0</v>
      </c>
      <c r="K17" s="33">
        <f t="shared" si="4"/>
        <v>0</v>
      </c>
      <c r="L17" s="38">
        <f t="shared" si="4"/>
        <v>0</v>
      </c>
      <c r="M17" s="27">
        <f t="shared" ref="M17" si="5">SUM(M7:M16)</f>
        <v>0</v>
      </c>
      <c r="N17" s="12">
        <f t="shared" ref="N17" si="6">SUM(N7:N16)</f>
        <v>0</v>
      </c>
      <c r="O17" s="12">
        <f t="shared" ref="O17" si="7">SUM(O7:O16)</f>
        <v>0</v>
      </c>
    </row>
    <row r="18" spans="1:15" x14ac:dyDescent="0.25">
      <c r="I18" s="14"/>
    </row>
    <row r="19" spans="1:15" ht="15.75" thickBot="1" x14ac:dyDescent="0.3">
      <c r="I19" s="14"/>
    </row>
    <row r="20" spans="1:15" x14ac:dyDescent="0.25">
      <c r="A20" s="6" t="s">
        <v>51</v>
      </c>
      <c r="G20" s="44" t="s">
        <v>83</v>
      </c>
      <c r="H20" s="45"/>
      <c r="I20" s="46"/>
      <c r="J20" s="44" t="s">
        <v>85</v>
      </c>
      <c r="K20" s="45"/>
      <c r="L20" s="46"/>
    </row>
    <row r="21" spans="1:15" x14ac:dyDescent="0.25">
      <c r="F21" s="47" t="s">
        <v>94</v>
      </c>
      <c r="G21" s="28" t="s">
        <v>80</v>
      </c>
      <c r="H21" s="20" t="s">
        <v>81</v>
      </c>
      <c r="I21" s="29" t="s">
        <v>82</v>
      </c>
      <c r="J21" s="35">
        <v>43876</v>
      </c>
      <c r="K21" s="20" t="s">
        <v>84</v>
      </c>
      <c r="L21" s="36">
        <v>44012</v>
      </c>
      <c r="M21" s="24" t="s">
        <v>89</v>
      </c>
      <c r="N21" s="20" t="s">
        <v>93</v>
      </c>
      <c r="O21" s="20" t="s">
        <v>95</v>
      </c>
    </row>
    <row r="22" spans="1:15" ht="24" customHeight="1" x14ac:dyDescent="0.25">
      <c r="A22" s="5" t="s">
        <v>45</v>
      </c>
      <c r="B22" s="5" t="s">
        <v>46</v>
      </c>
      <c r="C22" s="10" t="s">
        <v>47</v>
      </c>
      <c r="D22" s="15" t="s">
        <v>48</v>
      </c>
      <c r="E22" s="10" t="s">
        <v>49</v>
      </c>
      <c r="F22" s="21" t="s">
        <v>72</v>
      </c>
      <c r="G22" s="28" t="s">
        <v>90</v>
      </c>
      <c r="H22" s="10" t="s">
        <v>91</v>
      </c>
      <c r="I22" s="30" t="s">
        <v>92</v>
      </c>
      <c r="J22" s="28" t="s">
        <v>79</v>
      </c>
      <c r="K22" s="10" t="s">
        <v>79</v>
      </c>
      <c r="L22" s="37" t="s">
        <v>79</v>
      </c>
      <c r="M22" s="25" t="s">
        <v>87</v>
      </c>
      <c r="N22" s="10" t="s">
        <v>86</v>
      </c>
      <c r="O22" s="10" t="s">
        <v>88</v>
      </c>
    </row>
    <row r="23" spans="1:15" ht="21" customHeight="1" x14ac:dyDescent="0.25">
      <c r="A23" s="4"/>
      <c r="B23" s="4"/>
      <c r="C23" s="11">
        <v>0</v>
      </c>
      <c r="D23" s="60">
        <f>F23/40</f>
        <v>1</v>
      </c>
      <c r="E23" s="11" t="e">
        <f>IF(I23&gt;0.75,0,(H23-G23))</f>
        <v>#DIV/0!</v>
      </c>
      <c r="F23" s="22">
        <v>40</v>
      </c>
      <c r="G23" s="31">
        <v>0</v>
      </c>
      <c r="H23" s="11">
        <v>0</v>
      </c>
      <c r="I23" s="59" t="e">
        <f>G23/H23</f>
        <v>#DIV/0!</v>
      </c>
      <c r="J23" s="31">
        <v>0</v>
      </c>
      <c r="K23" s="11">
        <v>0</v>
      </c>
      <c r="L23" s="11">
        <v>0</v>
      </c>
      <c r="M23" s="26">
        <f>H23*0.75</f>
        <v>0</v>
      </c>
      <c r="N23" s="11">
        <f>G23-M23</f>
        <v>0</v>
      </c>
      <c r="O23" s="11" t="s">
        <v>97</v>
      </c>
    </row>
    <row r="24" spans="1:15" ht="21" customHeight="1" x14ac:dyDescent="0.25">
      <c r="A24" s="4"/>
      <c r="B24" s="4"/>
      <c r="C24" s="11">
        <v>0</v>
      </c>
      <c r="D24" s="60">
        <f t="shared" ref="D24:D32" si="8">F24/40</f>
        <v>1</v>
      </c>
      <c r="E24" s="11" t="e">
        <f t="shared" ref="E24:E32" si="9">IF(I24&gt;0.75,0,(H24-G24))</f>
        <v>#DIV/0!</v>
      </c>
      <c r="F24" s="22">
        <v>40</v>
      </c>
      <c r="G24" s="31">
        <v>0</v>
      </c>
      <c r="H24" s="11">
        <v>0</v>
      </c>
      <c r="I24" s="59" t="e">
        <f t="shared" ref="I24:I32" si="10">G24/H24</f>
        <v>#DIV/0!</v>
      </c>
      <c r="J24" s="31">
        <v>0</v>
      </c>
      <c r="K24" s="11">
        <v>0</v>
      </c>
      <c r="L24" s="11">
        <v>0</v>
      </c>
      <c r="M24" s="26"/>
      <c r="N24" s="11"/>
      <c r="O24" s="11"/>
    </row>
    <row r="25" spans="1:15" ht="21" customHeight="1" x14ac:dyDescent="0.25">
      <c r="A25" s="4"/>
      <c r="B25" s="4"/>
      <c r="C25" s="11">
        <v>0</v>
      </c>
      <c r="D25" s="60">
        <f t="shared" si="8"/>
        <v>1</v>
      </c>
      <c r="E25" s="11" t="e">
        <f t="shared" si="9"/>
        <v>#DIV/0!</v>
      </c>
      <c r="F25" s="22">
        <v>40</v>
      </c>
      <c r="G25" s="31">
        <v>0</v>
      </c>
      <c r="H25" s="11">
        <v>0</v>
      </c>
      <c r="I25" s="59" t="e">
        <f t="shared" si="10"/>
        <v>#DIV/0!</v>
      </c>
      <c r="J25" s="31">
        <v>0</v>
      </c>
      <c r="K25" s="11">
        <v>0</v>
      </c>
      <c r="L25" s="11">
        <v>0</v>
      </c>
      <c r="M25" s="26"/>
      <c r="N25" s="11"/>
      <c r="O25" s="11"/>
    </row>
    <row r="26" spans="1:15" ht="21" customHeight="1" x14ac:dyDescent="0.25">
      <c r="A26" s="4"/>
      <c r="B26" s="4"/>
      <c r="C26" s="11">
        <v>0</v>
      </c>
      <c r="D26" s="60">
        <f t="shared" si="8"/>
        <v>1</v>
      </c>
      <c r="E26" s="11" t="e">
        <f t="shared" si="9"/>
        <v>#DIV/0!</v>
      </c>
      <c r="F26" s="22">
        <v>40</v>
      </c>
      <c r="G26" s="31">
        <v>0</v>
      </c>
      <c r="H26" s="11">
        <v>0</v>
      </c>
      <c r="I26" s="59" t="e">
        <f t="shared" si="10"/>
        <v>#DIV/0!</v>
      </c>
      <c r="J26" s="31">
        <v>0</v>
      </c>
      <c r="K26" s="11">
        <v>0</v>
      </c>
      <c r="L26" s="11">
        <v>0</v>
      </c>
      <c r="M26" s="26"/>
      <c r="N26" s="11"/>
      <c r="O26" s="11"/>
    </row>
    <row r="27" spans="1:15" ht="21" customHeight="1" x14ac:dyDescent="0.25">
      <c r="A27" s="4"/>
      <c r="B27" s="4"/>
      <c r="C27" s="11">
        <v>0</v>
      </c>
      <c r="D27" s="60">
        <f t="shared" si="8"/>
        <v>1</v>
      </c>
      <c r="E27" s="11" t="e">
        <f t="shared" si="9"/>
        <v>#DIV/0!</v>
      </c>
      <c r="F27" s="22">
        <v>40</v>
      </c>
      <c r="G27" s="31">
        <v>0</v>
      </c>
      <c r="H27" s="11">
        <v>0</v>
      </c>
      <c r="I27" s="59" t="e">
        <f t="shared" si="10"/>
        <v>#DIV/0!</v>
      </c>
      <c r="J27" s="31">
        <v>0</v>
      </c>
      <c r="K27" s="11">
        <v>0</v>
      </c>
      <c r="L27" s="11">
        <v>0</v>
      </c>
      <c r="M27" s="26"/>
      <c r="N27" s="11"/>
      <c r="O27" s="11"/>
    </row>
    <row r="28" spans="1:15" ht="21" customHeight="1" x14ac:dyDescent="0.25">
      <c r="A28" s="4"/>
      <c r="B28" s="4"/>
      <c r="C28" s="11">
        <v>0</v>
      </c>
      <c r="D28" s="60">
        <f t="shared" si="8"/>
        <v>1</v>
      </c>
      <c r="E28" s="11" t="e">
        <f t="shared" si="9"/>
        <v>#DIV/0!</v>
      </c>
      <c r="F28" s="22">
        <v>40</v>
      </c>
      <c r="G28" s="31">
        <v>0</v>
      </c>
      <c r="H28" s="11">
        <v>0</v>
      </c>
      <c r="I28" s="59" t="e">
        <f t="shared" si="10"/>
        <v>#DIV/0!</v>
      </c>
      <c r="J28" s="31">
        <v>0</v>
      </c>
      <c r="K28" s="11">
        <v>0</v>
      </c>
      <c r="L28" s="11">
        <v>0</v>
      </c>
      <c r="M28" s="26"/>
      <c r="N28" s="11"/>
      <c r="O28" s="11"/>
    </row>
    <row r="29" spans="1:15" ht="21" customHeight="1" x14ac:dyDescent="0.25">
      <c r="A29" s="4"/>
      <c r="B29" s="4"/>
      <c r="C29" s="11">
        <v>0</v>
      </c>
      <c r="D29" s="60">
        <f t="shared" si="8"/>
        <v>1</v>
      </c>
      <c r="E29" s="11" t="e">
        <f t="shared" si="9"/>
        <v>#DIV/0!</v>
      </c>
      <c r="F29" s="22">
        <v>40</v>
      </c>
      <c r="G29" s="31">
        <v>0</v>
      </c>
      <c r="H29" s="11">
        <v>0</v>
      </c>
      <c r="I29" s="59" t="e">
        <f t="shared" si="10"/>
        <v>#DIV/0!</v>
      </c>
      <c r="J29" s="31">
        <v>0</v>
      </c>
      <c r="K29" s="11">
        <v>0</v>
      </c>
      <c r="L29" s="11">
        <v>0</v>
      </c>
      <c r="M29" s="26"/>
      <c r="N29" s="11"/>
      <c r="O29" s="11"/>
    </row>
    <row r="30" spans="1:15" ht="21" customHeight="1" x14ac:dyDescent="0.25">
      <c r="A30" s="4"/>
      <c r="B30" s="4"/>
      <c r="C30" s="11">
        <v>0</v>
      </c>
      <c r="D30" s="60">
        <f t="shared" si="8"/>
        <v>1</v>
      </c>
      <c r="E30" s="11" t="e">
        <f t="shared" si="9"/>
        <v>#DIV/0!</v>
      </c>
      <c r="F30" s="22">
        <v>40</v>
      </c>
      <c r="G30" s="31">
        <v>0</v>
      </c>
      <c r="H30" s="11">
        <v>0</v>
      </c>
      <c r="I30" s="59" t="e">
        <f t="shared" si="10"/>
        <v>#DIV/0!</v>
      </c>
      <c r="J30" s="31">
        <v>0</v>
      </c>
      <c r="K30" s="11">
        <v>0</v>
      </c>
      <c r="L30" s="11">
        <v>0</v>
      </c>
      <c r="M30" s="26"/>
      <c r="N30" s="11"/>
      <c r="O30" s="11"/>
    </row>
    <row r="31" spans="1:15" ht="21" customHeight="1" x14ac:dyDescent="0.25">
      <c r="A31" s="4"/>
      <c r="B31" s="4"/>
      <c r="C31" s="11">
        <v>0</v>
      </c>
      <c r="D31" s="60">
        <f t="shared" si="8"/>
        <v>1</v>
      </c>
      <c r="E31" s="11" t="e">
        <f t="shared" si="9"/>
        <v>#DIV/0!</v>
      </c>
      <c r="F31" s="22">
        <v>40</v>
      </c>
      <c r="G31" s="31">
        <v>0</v>
      </c>
      <c r="H31" s="11">
        <v>0</v>
      </c>
      <c r="I31" s="59" t="e">
        <f t="shared" si="10"/>
        <v>#DIV/0!</v>
      </c>
      <c r="J31" s="31">
        <v>0</v>
      </c>
      <c r="K31" s="11">
        <v>0</v>
      </c>
      <c r="L31" s="11">
        <v>0</v>
      </c>
      <c r="M31" s="26"/>
      <c r="N31" s="11"/>
      <c r="O31" s="11"/>
    </row>
    <row r="32" spans="1:15" ht="21" customHeight="1" x14ac:dyDescent="0.25">
      <c r="A32" s="4"/>
      <c r="B32" s="4"/>
      <c r="C32" s="11">
        <v>0</v>
      </c>
      <c r="D32" s="60">
        <f t="shared" si="8"/>
        <v>1</v>
      </c>
      <c r="E32" s="11" t="e">
        <f t="shared" si="9"/>
        <v>#DIV/0!</v>
      </c>
      <c r="F32" s="22">
        <v>40</v>
      </c>
      <c r="G32" s="31">
        <v>0</v>
      </c>
      <c r="H32" s="11">
        <v>0</v>
      </c>
      <c r="I32" s="59" t="e">
        <f t="shared" si="10"/>
        <v>#DIV/0!</v>
      </c>
      <c r="J32" s="31">
        <v>0</v>
      </c>
      <c r="K32" s="11">
        <v>0</v>
      </c>
      <c r="L32" s="11">
        <v>0</v>
      </c>
      <c r="M32" s="26"/>
      <c r="N32" s="11"/>
      <c r="O32" s="11"/>
    </row>
    <row r="33" spans="1:15" ht="21" customHeight="1" thickBot="1" x14ac:dyDescent="0.3">
      <c r="A33" s="8" t="s">
        <v>71</v>
      </c>
      <c r="B33" s="8"/>
      <c r="C33" s="12">
        <f>SUM(C23:C32)</f>
        <v>0</v>
      </c>
      <c r="D33" s="16">
        <f t="shared" ref="D33" si="11">SUM(D23:D32)</f>
        <v>10</v>
      </c>
      <c r="E33" s="12" t="e">
        <f>SUM(E23:E32)</f>
        <v>#DIV/0!</v>
      </c>
      <c r="F33" s="23"/>
      <c r="G33" s="32">
        <f t="shared" ref="G33:O33" si="12">SUM(G23:G32)</f>
        <v>0</v>
      </c>
      <c r="H33" s="33">
        <f t="shared" si="12"/>
        <v>0</v>
      </c>
      <c r="I33" s="34" t="e">
        <f t="shared" si="12"/>
        <v>#DIV/0!</v>
      </c>
      <c r="J33" s="32">
        <f t="shared" si="12"/>
        <v>0</v>
      </c>
      <c r="K33" s="33">
        <f t="shared" si="12"/>
        <v>0</v>
      </c>
      <c r="L33" s="38">
        <f t="shared" si="12"/>
        <v>0</v>
      </c>
      <c r="M33" s="27">
        <f t="shared" si="12"/>
        <v>0</v>
      </c>
      <c r="N33" s="12">
        <f t="shared" si="12"/>
        <v>0</v>
      </c>
      <c r="O33" s="12">
        <f t="shared" si="12"/>
        <v>0</v>
      </c>
    </row>
    <row r="34" spans="1:15" x14ac:dyDescent="0.25">
      <c r="I34" s="14"/>
    </row>
    <row r="35" spans="1:15" x14ac:dyDescent="0.25">
      <c r="I35" s="14"/>
    </row>
    <row r="36" spans="1:15" x14ac:dyDescent="0.25">
      <c r="I36" s="14"/>
    </row>
    <row r="37" spans="1:15" x14ac:dyDescent="0.25">
      <c r="A37" s="1" t="s">
        <v>73</v>
      </c>
      <c r="I37" s="14"/>
    </row>
    <row r="38" spans="1:15" x14ac:dyDescent="0.25">
      <c r="A38" t="s">
        <v>74</v>
      </c>
      <c r="C38" s="17">
        <v>6.3</v>
      </c>
      <c r="I38" s="14"/>
    </row>
    <row r="39" spans="1:15" x14ac:dyDescent="0.25">
      <c r="A39" t="s">
        <v>75</v>
      </c>
      <c r="C39" s="17">
        <v>6.3</v>
      </c>
    </row>
    <row r="40" spans="1:15" x14ac:dyDescent="0.25">
      <c r="A40" t="s">
        <v>76</v>
      </c>
      <c r="C40" s="9" t="str">
        <f>IF(C39&gt;C38,Lists!C3,Lists!C4)</f>
        <v>No</v>
      </c>
    </row>
    <row r="41" spans="1:15" x14ac:dyDescent="0.25">
      <c r="A41" t="s">
        <v>77</v>
      </c>
      <c r="C41" s="17">
        <v>6.3</v>
      </c>
    </row>
    <row r="42" spans="1:15" x14ac:dyDescent="0.25">
      <c r="A42" t="s">
        <v>78</v>
      </c>
      <c r="C42" s="13">
        <f>IF(C41&gt;=C39,1,0)</f>
        <v>1</v>
      </c>
    </row>
  </sheetData>
  <mergeCells count="4">
    <mergeCell ref="G4:I4"/>
    <mergeCell ref="J4:L4"/>
    <mergeCell ref="G20:I20"/>
    <mergeCell ref="J20:L20"/>
  </mergeCells>
  <conditionalFormatting sqref="J7:L7">
    <cfRule type="expression" dxfId="29" priority="30">
      <formula>($E$7&gt;1)</formula>
    </cfRule>
  </conditionalFormatting>
  <conditionalFormatting sqref="J8:L8">
    <cfRule type="expression" dxfId="10" priority="29">
      <formula>($E$8&gt;1)</formula>
    </cfRule>
  </conditionalFormatting>
  <conditionalFormatting sqref="J9:L9">
    <cfRule type="expression" dxfId="11" priority="28">
      <formula>($E$9&gt;1)</formula>
    </cfRule>
  </conditionalFormatting>
  <conditionalFormatting sqref="J10:L10">
    <cfRule type="expression" dxfId="12" priority="27">
      <formula>($E$10&gt;1)</formula>
    </cfRule>
  </conditionalFormatting>
  <conditionalFormatting sqref="J11:L11">
    <cfRule type="expression" dxfId="13" priority="26">
      <formula>($E$11&gt;1)</formula>
    </cfRule>
  </conditionalFormatting>
  <conditionalFormatting sqref="J12:L12">
    <cfRule type="expression" dxfId="14" priority="25">
      <formula>($E$12&gt;1)</formula>
    </cfRule>
  </conditionalFormatting>
  <conditionalFormatting sqref="J13:L13">
    <cfRule type="expression" dxfId="15" priority="24">
      <formula>($E$13&gt;1)</formula>
    </cfRule>
  </conditionalFormatting>
  <conditionalFormatting sqref="J14:L14">
    <cfRule type="expression" dxfId="16" priority="23">
      <formula>($E$14&gt;1)</formula>
    </cfRule>
  </conditionalFormatting>
  <conditionalFormatting sqref="J15:L15">
    <cfRule type="expression" dxfId="17" priority="22">
      <formula>($E$15&gt;1)</formula>
    </cfRule>
  </conditionalFormatting>
  <conditionalFormatting sqref="J16:L16">
    <cfRule type="expression" dxfId="18" priority="21">
      <formula>($E$16&gt;1)</formula>
    </cfRule>
  </conditionalFormatting>
  <conditionalFormatting sqref="J23:L23">
    <cfRule type="expression" dxfId="9" priority="10">
      <formula>($E$7&gt;1)</formula>
    </cfRule>
  </conditionalFormatting>
  <conditionalFormatting sqref="J24:L24">
    <cfRule type="expression" dxfId="8" priority="9">
      <formula>($E$8&gt;1)</formula>
    </cfRule>
  </conditionalFormatting>
  <conditionalFormatting sqref="J25:L25">
    <cfRule type="expression" dxfId="7" priority="8">
      <formula>($E$9&gt;1)</formula>
    </cfRule>
  </conditionalFormatting>
  <conditionalFormatting sqref="J26:L26">
    <cfRule type="expression" dxfId="6" priority="7">
      <formula>($E$10&gt;1)</formula>
    </cfRule>
  </conditionalFormatting>
  <conditionalFormatting sqref="J27:L27">
    <cfRule type="expression" dxfId="5" priority="6">
      <formula>($E$11&gt;1)</formula>
    </cfRule>
  </conditionalFormatting>
  <conditionalFormatting sqref="J28:L28">
    <cfRule type="expression" dxfId="4" priority="5">
      <formula>($E$12&gt;1)</formula>
    </cfRule>
  </conditionalFormatting>
  <conditionalFormatting sqref="J29:L29">
    <cfRule type="expression" dxfId="3" priority="4">
      <formula>($E$13&gt;1)</formula>
    </cfRule>
  </conditionalFormatting>
  <conditionalFormatting sqref="J30:L30">
    <cfRule type="expression" dxfId="2" priority="3">
      <formula>($E$14&gt;1)</formula>
    </cfRule>
  </conditionalFormatting>
  <conditionalFormatting sqref="J31:L31">
    <cfRule type="expression" dxfId="1" priority="2">
      <formula>($E$15&gt;1)</formula>
    </cfRule>
  </conditionalFormatting>
  <conditionalFormatting sqref="J32:L32">
    <cfRule type="expression" dxfId="0" priority="1">
      <formula>($E$16&gt;1)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C308-2AF7-4259-93B6-D95ED9CC6672}">
  <dimension ref="A2:C7"/>
  <sheetViews>
    <sheetView workbookViewId="0">
      <selection activeCell="C5" sqref="C5"/>
    </sheetView>
  </sheetViews>
  <sheetFormatPr defaultRowHeight="15" x14ac:dyDescent="0.25"/>
  <cols>
    <col min="1" max="1" width="23.85546875" customWidth="1"/>
    <col min="2" max="2" width="1" customWidth="1"/>
    <col min="3" max="3" width="13" customWidth="1"/>
  </cols>
  <sheetData>
    <row r="2" spans="1:3" x14ac:dyDescent="0.25">
      <c r="A2" s="1" t="s">
        <v>16</v>
      </c>
      <c r="C2" s="1" t="s">
        <v>24</v>
      </c>
    </row>
    <row r="3" spans="1:3" x14ac:dyDescent="0.25">
      <c r="A3" t="s">
        <v>17</v>
      </c>
      <c r="C3" t="s">
        <v>25</v>
      </c>
    </row>
    <row r="4" spans="1:3" x14ac:dyDescent="0.25">
      <c r="A4" t="s">
        <v>18</v>
      </c>
      <c r="C4" t="s">
        <v>26</v>
      </c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 form</vt:lpstr>
      <vt:lpstr>Schedule A</vt:lpstr>
      <vt:lpstr>Sch A Worksheet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Rayanne Buchianico</dc:creator>
  <cp:lastModifiedBy>Rayanne Buchianico</cp:lastModifiedBy>
  <dcterms:created xsi:type="dcterms:W3CDTF">2020-05-24T19:00:12Z</dcterms:created>
  <dcterms:modified xsi:type="dcterms:W3CDTF">2020-05-25T16:43:40Z</dcterms:modified>
</cp:coreProperties>
</file>