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anne.ACCOUNTING\Documents\ABC Documents\Client Documents - 1\Writing\Articles &amp; Webinars\SMB Online Conference\"/>
    </mc:Choice>
  </mc:AlternateContent>
  <xr:revisionPtr revIDLastSave="0" documentId="8_{C540702F-A790-45FC-9772-206EF0091504}" xr6:coauthVersionLast="45" xr6:coauthVersionMax="45" xr10:uidLastSave="{00000000-0000-0000-0000-000000000000}"/>
  <bookViews>
    <workbookView xWindow="29055" yWindow="75" windowWidth="27765" windowHeight="15480" xr2:uid="{9A54E1D6-B0ED-4883-A904-81557BFA8FCA}"/>
  </bookViews>
  <sheets>
    <sheet name="Budgeting" sheetId="1" r:id="rId1"/>
    <sheet name="Revenue Stream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7" i="1"/>
  <c r="I18" i="1"/>
  <c r="I19" i="1"/>
  <c r="I20" i="1"/>
  <c r="I21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E14" i="1"/>
  <c r="E23" i="1"/>
  <c r="E49" i="1"/>
  <c r="M45" i="1"/>
  <c r="M1" i="1"/>
  <c r="M2" i="1" s="1"/>
  <c r="M11" i="1" s="1"/>
  <c r="E30" i="2"/>
  <c r="G30" i="2"/>
  <c r="G19" i="2"/>
  <c r="G18" i="2"/>
  <c r="G17" i="2"/>
  <c r="G16" i="2"/>
  <c r="G15" i="2"/>
  <c r="G14" i="2"/>
  <c r="G25" i="2"/>
  <c r="G24" i="2"/>
  <c r="G23" i="2"/>
  <c r="G22" i="2"/>
  <c r="G21" i="2"/>
  <c r="G20" i="2"/>
  <c r="G13" i="2"/>
  <c r="G12" i="2"/>
  <c r="G11" i="2"/>
  <c r="G10" i="2"/>
  <c r="G9" i="2"/>
  <c r="G8" i="2"/>
  <c r="G7" i="2"/>
  <c r="C27" i="2"/>
  <c r="A1" i="2"/>
  <c r="M46" i="1"/>
  <c r="M44" i="1"/>
  <c r="M35" i="1"/>
  <c r="M47" i="1"/>
  <c r="M43" i="1"/>
  <c r="M42" i="1"/>
  <c r="M41" i="1"/>
  <c r="M40" i="1"/>
  <c r="M39" i="1"/>
  <c r="M38" i="1"/>
  <c r="M37" i="1"/>
  <c r="M36" i="1"/>
  <c r="M34" i="1"/>
  <c r="M33" i="1"/>
  <c r="M32" i="1"/>
  <c r="M31" i="1"/>
  <c r="M30" i="1"/>
  <c r="M29" i="1"/>
  <c r="M28" i="1"/>
  <c r="I23" i="1" l="1"/>
  <c r="I14" i="1"/>
  <c r="I25" i="1" s="1"/>
  <c r="I49" i="1"/>
  <c r="M7" i="1"/>
  <c r="G27" i="2"/>
  <c r="M49" i="1"/>
  <c r="M10" i="1"/>
  <c r="M8" i="1"/>
  <c r="M12" i="1"/>
  <c r="M9" i="1"/>
  <c r="C49" i="1"/>
  <c r="C23" i="1"/>
  <c r="C14" i="1"/>
  <c r="K12" i="1"/>
  <c r="K49" i="1" l="1"/>
  <c r="I51" i="1"/>
  <c r="K11" i="1"/>
  <c r="M20" i="1" s="1"/>
  <c r="K9" i="1"/>
  <c r="M18" i="1" s="1"/>
  <c r="O14" i="1" s="1"/>
  <c r="K10" i="1"/>
  <c r="M19" i="1" s="1"/>
  <c r="K8" i="1"/>
  <c r="M17" i="1" s="1"/>
  <c r="C25" i="1"/>
  <c r="C51" i="1" s="1"/>
  <c r="K51" i="1" s="1"/>
  <c r="M21" i="1"/>
  <c r="M14" i="1"/>
  <c r="P14" i="1" l="1"/>
  <c r="M23" i="1"/>
  <c r="M25" i="1" s="1"/>
  <c r="O25" i="1" s="1"/>
  <c r="O49" i="1"/>
  <c r="M51" i="1" l="1"/>
  <c r="O51" i="1" s="1"/>
  <c r="K25" i="1"/>
</calcChain>
</file>

<file path=xl/sharedStrings.xml><?xml version="1.0" encoding="utf-8"?>
<sst xmlns="http://schemas.openxmlformats.org/spreadsheetml/2006/main" count="74" uniqueCount="73">
  <si>
    <t>COMPANY NAME</t>
  </si>
  <si>
    <t>Adjustments</t>
  </si>
  <si>
    <t>Notes About Recasting Exp.</t>
  </si>
  <si>
    <t>Recast</t>
  </si>
  <si>
    <t>Revenue</t>
  </si>
  <si>
    <t>Commission Income</t>
  </si>
  <si>
    <t>Recurring Revenue</t>
  </si>
  <si>
    <t>Labor-Related Revenue</t>
  </si>
  <si>
    <t>Product Sales</t>
  </si>
  <si>
    <t>Hosted/Subscription Revenue</t>
  </si>
  <si>
    <t>Other Income</t>
  </si>
  <si>
    <t>Total Sales</t>
  </si>
  <si>
    <t>Cost of Goods Sold</t>
  </si>
  <si>
    <t>Recurring Costs</t>
  </si>
  <si>
    <t>Labor-Related Costs</t>
  </si>
  <si>
    <t>Product Costs</t>
  </si>
  <si>
    <t>Hosted/Subscription Costs</t>
  </si>
  <si>
    <t>Other Costs</t>
  </si>
  <si>
    <t>Total Cost of Goods Sold</t>
  </si>
  <si>
    <t>Gross Profit</t>
  </si>
  <si>
    <t>Expenses</t>
  </si>
  <si>
    <t>Advertising</t>
  </si>
  <si>
    <t>Accounting</t>
  </si>
  <si>
    <t>Auto Expenses</t>
  </si>
  <si>
    <t>Bank Fees</t>
  </si>
  <si>
    <t>Dues &amp; Subscriptions</t>
  </si>
  <si>
    <t>Insurance</t>
  </si>
  <si>
    <t>Interest Expense</t>
  </si>
  <si>
    <t>Marketing &amp; Sales</t>
  </si>
  <si>
    <t>Meals</t>
  </si>
  <si>
    <t>Office Expense</t>
  </si>
  <si>
    <t>Professional Fees</t>
  </si>
  <si>
    <t>Rent</t>
  </si>
  <si>
    <t>Telephone</t>
  </si>
  <si>
    <t>Travel</t>
  </si>
  <si>
    <t>Total Expenses</t>
  </si>
  <si>
    <t>EBITDA</t>
  </si>
  <si>
    <t>Multiplier</t>
  </si>
  <si>
    <t>Revenue Reduction</t>
  </si>
  <si>
    <t>Changes</t>
  </si>
  <si>
    <t>Budgeting New Revenue</t>
  </si>
  <si>
    <t>Labor Costs</t>
  </si>
  <si>
    <t>Payroll Costs</t>
  </si>
  <si>
    <t xml:space="preserve">  Other Salaries &amp; Wages</t>
  </si>
  <si>
    <t xml:space="preserve">  Benefits/Insurance</t>
  </si>
  <si>
    <t xml:space="preserve">  Payroll Taxes</t>
  </si>
  <si>
    <t>Net Profit</t>
  </si>
  <si>
    <t>Income Streams</t>
  </si>
  <si>
    <t>Customer Name</t>
  </si>
  <si>
    <t>Current MRR</t>
  </si>
  <si>
    <t>Drop %</t>
  </si>
  <si>
    <t>New MRR</t>
  </si>
  <si>
    <t>Customer A</t>
  </si>
  <si>
    <t>Customer B</t>
  </si>
  <si>
    <t>Customer C</t>
  </si>
  <si>
    <t>Customer D</t>
  </si>
  <si>
    <t>Customer E</t>
  </si>
  <si>
    <t>Customer F</t>
  </si>
  <si>
    <t>Customer G</t>
  </si>
  <si>
    <t>Customer H</t>
  </si>
  <si>
    <t>Customer I</t>
  </si>
  <si>
    <t>Customer J</t>
  </si>
  <si>
    <t>Customer K</t>
  </si>
  <si>
    <t>Customer L</t>
  </si>
  <si>
    <t>Customer M</t>
  </si>
  <si>
    <t>Customer N</t>
  </si>
  <si>
    <t>Customer O</t>
  </si>
  <si>
    <t>From</t>
  </si>
  <si>
    <t>Service</t>
  </si>
  <si>
    <t>New</t>
  </si>
  <si>
    <t>Amounts</t>
  </si>
  <si>
    <t>Margin</t>
  </si>
  <si>
    <t>Financials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</si>
</sst>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43" fontId="0" fillId="0" borderId="0" xfId="2" applyFont="1"/>
    <xf numFmtId="10" fontId="0" fillId="0" borderId="0" xfId="3" applyNumberFormat="1" applyFont="1"/>
    <xf numFmtId="0" fontId="4" fillId="0" borderId="0" xfId="0" applyFont="1"/>
    <xf numFmtId="43" fontId="4" fillId="0" borderId="0" xfId="2" applyFont="1"/>
    <xf numFmtId="0" fontId="5" fillId="0" borderId="0" xfId="0" applyFont="1" applyAlignment="1">
      <alignment horizontal="center"/>
    </xf>
    <xf numFmtId="43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3" applyNumberFormat="1" applyFont="1" applyBorder="1" applyAlignment="1">
      <alignment horizontal="center"/>
    </xf>
    <xf numFmtId="0" fontId="2" fillId="0" borderId="1" xfId="0" applyFont="1" applyBorder="1"/>
    <xf numFmtId="43" fontId="0" fillId="0" borderId="1" xfId="2" applyFont="1" applyBorder="1"/>
    <xf numFmtId="0" fontId="2" fillId="0" borderId="0" xfId="0" applyFont="1"/>
    <xf numFmtId="43" fontId="2" fillId="0" borderId="0" xfId="2" applyFont="1"/>
    <xf numFmtId="10" fontId="2" fillId="0" borderId="0" xfId="3" applyNumberFormat="1" applyFont="1"/>
    <xf numFmtId="0" fontId="5" fillId="0" borderId="1" xfId="0" applyFont="1" applyBorder="1"/>
    <xf numFmtId="0" fontId="5" fillId="0" borderId="0" xfId="0" applyFont="1"/>
    <xf numFmtId="43" fontId="0" fillId="0" borderId="0" xfId="2" applyFont="1" applyAlignment="1">
      <alignment horizontal="right"/>
    </xf>
    <xf numFmtId="43" fontId="0" fillId="0" borderId="0" xfId="0" applyNumberFormat="1"/>
    <xf numFmtId="43" fontId="0" fillId="0" borderId="1" xfId="0" applyNumberFormat="1" applyBorder="1"/>
    <xf numFmtId="10" fontId="2" fillId="0" borderId="0" xfId="1" applyNumberFormat="1" applyFont="1"/>
    <xf numFmtId="43" fontId="2" fillId="0" borderId="0" xfId="0" applyNumberFormat="1" applyFont="1"/>
    <xf numFmtId="10" fontId="2" fillId="0" borderId="0" xfId="3" applyNumberFormat="1" applyFont="1" applyAlignment="1">
      <alignment horizontal="center"/>
    </xf>
    <xf numFmtId="10" fontId="2" fillId="0" borderId="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2" applyFont="1" applyBorder="1"/>
    <xf numFmtId="9" fontId="0" fillId="0" borderId="0" xfId="1" applyFont="1"/>
    <xf numFmtId="0" fontId="0" fillId="0" borderId="1" xfId="0" applyBorder="1" applyAlignment="1">
      <alignment horizontal="center"/>
    </xf>
    <xf numFmtId="43" fontId="0" fillId="0" borderId="0" xfId="4" applyFont="1"/>
    <xf numFmtId="43" fontId="0" fillId="0" borderId="1" xfId="4" applyFont="1" applyBorder="1" applyAlignment="1">
      <alignment horizontal="center"/>
    </xf>
    <xf numFmtId="43" fontId="0" fillId="0" borderId="1" xfId="4" applyFont="1" applyBorder="1"/>
    <xf numFmtId="43" fontId="0" fillId="0" borderId="2" xfId="4" applyFont="1" applyBorder="1"/>
    <xf numFmtId="43" fontId="0" fillId="0" borderId="0" xfId="1" applyNumberFormat="1" applyFont="1"/>
    <xf numFmtId="10" fontId="0" fillId="0" borderId="0" xfId="1" applyNumberFormat="1" applyFont="1"/>
    <xf numFmtId="10" fontId="0" fillId="0" borderId="1" xfId="1" applyNumberFormat="1" applyFont="1" applyBorder="1" applyAlignment="1">
      <alignment horizontal="center"/>
    </xf>
    <xf numFmtId="43" fontId="0" fillId="0" borderId="0" xfId="0" applyNumberFormat="1" applyBorder="1"/>
    <xf numFmtId="10" fontId="0" fillId="0" borderId="0" xfId="0" applyNumberFormat="1"/>
    <xf numFmtId="0" fontId="2" fillId="0" borderId="0" xfId="0" applyFont="1" applyBorder="1" applyAlignment="1">
      <alignment horizontal="center"/>
    </xf>
    <xf numFmtId="43" fontId="2" fillId="0" borderId="0" xfId="2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5">
    <cellStyle name="Comma" xfId="4" builtinId="3"/>
    <cellStyle name="Comma 2" xfId="2" xr:uid="{F298625E-A12C-485A-96F1-DB7E69E70BA6}"/>
    <cellStyle name="Normal" xfId="0" builtinId="0"/>
    <cellStyle name="Percent" xfId="1" builtinId="5"/>
    <cellStyle name="Percent 2" xfId="3" xr:uid="{C2F6F165-CA2E-43F4-94B4-5D10D81F61BD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F02F-34FA-49A0-B172-F950EBB343F4}">
  <dimension ref="A1:P53"/>
  <sheetViews>
    <sheetView tabSelected="1" workbookViewId="0">
      <pane ySplit="5" topLeftCell="A6" activePane="bottomLeft" state="frozen"/>
      <selection pane="bottomLeft"/>
    </sheetView>
  </sheetViews>
  <sheetFormatPr defaultColWidth="10.140625" defaultRowHeight="15" x14ac:dyDescent="0.25"/>
  <cols>
    <col min="1" max="1" width="28" bestFit="1" customWidth="1"/>
    <col min="2" max="2" width="1.5703125" customWidth="1"/>
    <col min="3" max="3" width="20.28515625" style="2" customWidth="1"/>
    <col min="4" max="4" width="1.7109375" customWidth="1"/>
    <col min="5" max="5" width="3.42578125" style="2" hidden="1" customWidth="1"/>
    <col min="6" max="6" width="3" hidden="1" customWidth="1"/>
    <col min="7" max="7" width="2.28515625" hidden="1" customWidth="1"/>
    <col min="8" max="8" width="4.85546875" hidden="1" customWidth="1"/>
    <col min="9" max="9" width="2.7109375" style="2" hidden="1" customWidth="1"/>
    <col min="10" max="10" width="3.7109375" hidden="1" customWidth="1"/>
    <col min="11" max="11" width="14.85546875" style="3" customWidth="1"/>
    <col min="12" max="12" width="1.42578125" customWidth="1"/>
    <col min="13" max="13" width="10.5703125" bestFit="1" customWidth="1"/>
    <col min="14" max="14" width="1.42578125" customWidth="1"/>
    <col min="15" max="15" width="13.7109375" customWidth="1"/>
    <col min="16" max="16" width="9.5703125" customWidth="1"/>
  </cols>
  <sheetData>
    <row r="1" spans="1:16" ht="18.75" x14ac:dyDescent="0.3">
      <c r="A1" s="1" t="s">
        <v>0</v>
      </c>
      <c r="C1" s="3" t="s">
        <v>38</v>
      </c>
      <c r="M1" s="37">
        <f>'Revenue Streams'!E30</f>
        <v>0.20935082351955073</v>
      </c>
    </row>
    <row r="2" spans="1:16" ht="23.25" x14ac:dyDescent="0.35">
      <c r="A2" t="s">
        <v>40</v>
      </c>
      <c r="C2" s="3" t="s">
        <v>37</v>
      </c>
      <c r="D2" s="4"/>
      <c r="E2" s="5"/>
      <c r="F2" s="4"/>
      <c r="G2" s="4"/>
      <c r="M2" s="37">
        <f>1-M1</f>
        <v>0.7906491764804493</v>
      </c>
    </row>
    <row r="4" spans="1:16" s="25" customFormat="1" x14ac:dyDescent="0.25">
      <c r="C4" s="39" t="s">
        <v>67</v>
      </c>
      <c r="E4" s="39"/>
      <c r="I4" s="39"/>
      <c r="K4" s="22" t="s">
        <v>68</v>
      </c>
      <c r="M4" s="25" t="s">
        <v>69</v>
      </c>
    </row>
    <row r="5" spans="1:16" s="6" customFormat="1" ht="15.75" x14ac:dyDescent="0.25">
      <c r="C5" s="7" t="s">
        <v>72</v>
      </c>
      <c r="E5" s="7" t="s">
        <v>1</v>
      </c>
      <c r="G5" s="8" t="s">
        <v>2</v>
      </c>
      <c r="I5" s="7" t="s">
        <v>3</v>
      </c>
      <c r="K5" s="9" t="s">
        <v>71</v>
      </c>
      <c r="M5" s="8" t="s">
        <v>70</v>
      </c>
    </row>
    <row r="6" spans="1:16" x14ac:dyDescent="0.25">
      <c r="A6" s="10" t="s">
        <v>4</v>
      </c>
    </row>
    <row r="7" spans="1:16" x14ac:dyDescent="0.25">
      <c r="A7" t="s">
        <v>5</v>
      </c>
      <c r="C7" s="2">
        <v>0</v>
      </c>
      <c r="I7" s="2">
        <f>C7+E7</f>
        <v>0</v>
      </c>
      <c r="M7" s="36">
        <f>C7*$M$2</f>
        <v>0</v>
      </c>
    </row>
    <row r="8" spans="1:16" x14ac:dyDescent="0.25">
      <c r="A8" t="s">
        <v>6</v>
      </c>
      <c r="C8" s="2">
        <v>23227</v>
      </c>
      <c r="I8" s="2">
        <f t="shared" ref="I8:I12" si="0">C8+E8</f>
        <v>23227</v>
      </c>
      <c r="K8" s="3">
        <f>SUM(1-(I17/I8))</f>
        <v>0.57954105136263823</v>
      </c>
      <c r="M8" s="18">
        <f>C8*$M$2</f>
        <v>18364.408422111395</v>
      </c>
    </row>
    <row r="9" spans="1:16" x14ac:dyDescent="0.25">
      <c r="A9" t="s">
        <v>7</v>
      </c>
      <c r="C9" s="2">
        <v>8832</v>
      </c>
      <c r="E9" s="2">
        <v>0</v>
      </c>
      <c r="I9" s="2">
        <f t="shared" si="0"/>
        <v>8832</v>
      </c>
      <c r="K9" s="3">
        <f>SUM(1-(I18/I9))</f>
        <v>-0.15772192028985499</v>
      </c>
      <c r="M9" s="18">
        <f>C9*$M$2</f>
        <v>6983.0135266753286</v>
      </c>
    </row>
    <row r="10" spans="1:16" x14ac:dyDescent="0.25">
      <c r="A10" t="s">
        <v>8</v>
      </c>
      <c r="C10" s="2">
        <v>9478</v>
      </c>
      <c r="I10" s="2">
        <f t="shared" si="0"/>
        <v>9478</v>
      </c>
      <c r="K10" s="3">
        <f>SUM(1-(I19/I10))</f>
        <v>0.19001899134838574</v>
      </c>
      <c r="M10" s="18">
        <f>C10*$M$2</f>
        <v>7493.7728946816987</v>
      </c>
    </row>
    <row r="11" spans="1:16" x14ac:dyDescent="0.25">
      <c r="A11" t="s">
        <v>9</v>
      </c>
      <c r="C11" s="2">
        <v>5885</v>
      </c>
      <c r="I11" s="2">
        <f t="shared" si="0"/>
        <v>5885</v>
      </c>
      <c r="K11" s="3">
        <f>SUM(1-(I20/I11))</f>
        <v>0.78793542905692437</v>
      </c>
      <c r="M11" s="18">
        <f>C11*$M$2</f>
        <v>4652.9704035874438</v>
      </c>
    </row>
    <row r="12" spans="1:16" ht="15.75" x14ac:dyDescent="0.25">
      <c r="A12" t="s">
        <v>10</v>
      </c>
      <c r="C12" s="11">
        <v>150</v>
      </c>
      <c r="E12" s="11">
        <v>0</v>
      </c>
      <c r="I12" s="11">
        <f t="shared" si="0"/>
        <v>150</v>
      </c>
      <c r="K12" s="3">
        <f>SUM(1-(I21/I12))</f>
        <v>1</v>
      </c>
      <c r="M12" s="19">
        <f>C12*$M$2</f>
        <v>118.5973764720674</v>
      </c>
      <c r="O12" s="40" t="s">
        <v>41</v>
      </c>
      <c r="P12" s="40"/>
    </row>
    <row r="14" spans="1:16" x14ac:dyDescent="0.25">
      <c r="A14" s="12" t="s">
        <v>11</v>
      </c>
      <c r="B14" s="12"/>
      <c r="C14" s="13">
        <f>SUM(C7:C12)</f>
        <v>47572</v>
      </c>
      <c r="E14" s="13">
        <f>SUM(E7:E12)</f>
        <v>0</v>
      </c>
      <c r="I14" s="13">
        <f>SUM(I7:I12)</f>
        <v>47572</v>
      </c>
      <c r="M14" s="18">
        <f>SUM(M8:M12)</f>
        <v>37612.762623527939</v>
      </c>
      <c r="O14" s="18">
        <f>SUM(M18+M44+M45+M46+M47)</f>
        <v>15258.387829512594</v>
      </c>
      <c r="P14" s="27">
        <f>O14/M14</f>
        <v>0.40567048962173291</v>
      </c>
    </row>
    <row r="16" spans="1:16" x14ac:dyDescent="0.25">
      <c r="A16" s="10" t="s">
        <v>12</v>
      </c>
    </row>
    <row r="17" spans="1:15" x14ac:dyDescent="0.25">
      <c r="A17" t="s">
        <v>13</v>
      </c>
      <c r="C17" s="2">
        <v>9766</v>
      </c>
      <c r="I17" s="2">
        <f t="shared" ref="I17:I21" si="1">C17+E17</f>
        <v>9766</v>
      </c>
      <c r="M17" s="18">
        <f>M8*(1-K8)</f>
        <v>7721.4798575080695</v>
      </c>
    </row>
    <row r="18" spans="1:15" x14ac:dyDescent="0.25">
      <c r="A18" t="s">
        <v>14</v>
      </c>
      <c r="C18" s="2">
        <v>10225</v>
      </c>
      <c r="I18" s="2">
        <f t="shared" si="1"/>
        <v>10225</v>
      </c>
      <c r="M18" s="18">
        <f t="shared" ref="M18:M21" si="2">M9*(1-K9)</f>
        <v>8084.3878295125942</v>
      </c>
    </row>
    <row r="19" spans="1:15" x14ac:dyDescent="0.25">
      <c r="A19" t="s">
        <v>15</v>
      </c>
      <c r="C19" s="2">
        <v>7677</v>
      </c>
      <c r="I19" s="2">
        <f t="shared" si="1"/>
        <v>7677</v>
      </c>
      <c r="M19" s="18">
        <f t="shared" si="2"/>
        <v>6069.8137278404092</v>
      </c>
    </row>
    <row r="20" spans="1:15" x14ac:dyDescent="0.25">
      <c r="A20" t="s">
        <v>16</v>
      </c>
      <c r="C20" s="2">
        <v>1248</v>
      </c>
      <c r="I20" s="2">
        <f t="shared" si="1"/>
        <v>1248</v>
      </c>
      <c r="M20" s="18">
        <f t="shared" si="2"/>
        <v>986.73017224760065</v>
      </c>
    </row>
    <row r="21" spans="1:15" x14ac:dyDescent="0.25">
      <c r="A21" t="s">
        <v>17</v>
      </c>
      <c r="C21" s="11">
        <v>0</v>
      </c>
      <c r="E21" s="11"/>
      <c r="I21" s="11">
        <f t="shared" si="1"/>
        <v>0</v>
      </c>
      <c r="M21" s="19">
        <f t="shared" si="2"/>
        <v>0</v>
      </c>
    </row>
    <row r="23" spans="1:15" x14ac:dyDescent="0.25">
      <c r="A23" s="12" t="s">
        <v>18</v>
      </c>
      <c r="B23" s="12"/>
      <c r="C23" s="13">
        <f>SUM(C17:C21)</f>
        <v>28916</v>
      </c>
      <c r="E23" s="13">
        <f>SUM(E17:E21)</f>
        <v>0</v>
      </c>
      <c r="I23" s="13">
        <f>SUM(I17:I21)</f>
        <v>28916</v>
      </c>
      <c r="M23" s="18">
        <f>SUM(M17:M21)</f>
        <v>22862.411587108672</v>
      </c>
    </row>
    <row r="25" spans="1:15" s="12" customFormat="1" x14ac:dyDescent="0.25">
      <c r="A25" s="12" t="s">
        <v>19</v>
      </c>
      <c r="C25" s="13">
        <f>C14-C23</f>
        <v>18656</v>
      </c>
      <c r="E25" s="13"/>
      <c r="I25" s="13">
        <f>I14-I23</f>
        <v>18656</v>
      </c>
      <c r="K25" s="14">
        <f>I25/I14</f>
        <v>0.39216345749600606</v>
      </c>
      <c r="M25" s="21">
        <f>SUM(M14-M23)</f>
        <v>14750.351036419266</v>
      </c>
      <c r="O25" s="20">
        <f>M25/M14</f>
        <v>0.39216345749600612</v>
      </c>
    </row>
    <row r="27" spans="1:15" ht="15.75" x14ac:dyDescent="0.25">
      <c r="A27" s="15" t="s">
        <v>20</v>
      </c>
      <c r="K27" s="23" t="s">
        <v>39</v>
      </c>
      <c r="M27" s="38"/>
    </row>
    <row r="28" spans="1:15" x14ac:dyDescent="0.25">
      <c r="A28" t="s">
        <v>21</v>
      </c>
      <c r="C28" s="2">
        <v>215.69</v>
      </c>
      <c r="I28" s="2">
        <f t="shared" ref="I28:I47" si="3">C28+E28</f>
        <v>215.69</v>
      </c>
      <c r="K28" s="29"/>
      <c r="M28" s="18">
        <f>C28+K28</f>
        <v>215.69</v>
      </c>
    </row>
    <row r="29" spans="1:15" x14ac:dyDescent="0.25">
      <c r="A29" t="s">
        <v>22</v>
      </c>
      <c r="C29" s="2">
        <v>450</v>
      </c>
      <c r="E29" s="2">
        <v>0</v>
      </c>
      <c r="I29" s="2">
        <f t="shared" si="3"/>
        <v>450</v>
      </c>
      <c r="K29" s="29"/>
      <c r="M29" s="18">
        <f>C29+K29</f>
        <v>450</v>
      </c>
    </row>
    <row r="30" spans="1:15" x14ac:dyDescent="0.25">
      <c r="A30" t="s">
        <v>23</v>
      </c>
      <c r="C30" s="2">
        <v>185</v>
      </c>
      <c r="E30" s="2">
        <v>0</v>
      </c>
      <c r="I30" s="2">
        <f t="shared" si="3"/>
        <v>185</v>
      </c>
      <c r="K30" s="29"/>
      <c r="M30" s="18">
        <f>C30+K30</f>
        <v>185</v>
      </c>
    </row>
    <row r="31" spans="1:15" x14ac:dyDescent="0.25">
      <c r="A31" t="s">
        <v>24</v>
      </c>
      <c r="C31" s="2">
        <v>55</v>
      </c>
      <c r="I31" s="2">
        <f t="shared" si="3"/>
        <v>55</v>
      </c>
      <c r="K31" s="29"/>
      <c r="M31" s="18">
        <f>C31+K31</f>
        <v>55</v>
      </c>
    </row>
    <row r="32" spans="1:15" x14ac:dyDescent="0.25">
      <c r="A32" t="s">
        <v>25</v>
      </c>
      <c r="C32" s="2">
        <v>785</v>
      </c>
      <c r="I32" s="2">
        <f t="shared" si="3"/>
        <v>785</v>
      </c>
      <c r="K32" s="29">
        <v>-399</v>
      </c>
      <c r="M32" s="18">
        <f>C32+K32</f>
        <v>386</v>
      </c>
    </row>
    <row r="33" spans="1:13" x14ac:dyDescent="0.25">
      <c r="A33" t="s">
        <v>26</v>
      </c>
      <c r="C33" s="2">
        <v>695</v>
      </c>
      <c r="E33" s="2">
        <v>0</v>
      </c>
      <c r="I33" s="2">
        <f t="shared" si="3"/>
        <v>695</v>
      </c>
      <c r="K33" s="29"/>
      <c r="M33" s="18">
        <f>C33+K33</f>
        <v>695</v>
      </c>
    </row>
    <row r="34" spans="1:13" x14ac:dyDescent="0.25">
      <c r="A34" t="s">
        <v>27</v>
      </c>
      <c r="E34" s="2">
        <v>0</v>
      </c>
      <c r="I34" s="2">
        <f t="shared" si="3"/>
        <v>0</v>
      </c>
      <c r="K34" s="29"/>
      <c r="M34" s="18">
        <f>C34+K34</f>
        <v>0</v>
      </c>
    </row>
    <row r="35" spans="1:13" x14ac:dyDescent="0.25">
      <c r="A35" t="s">
        <v>28</v>
      </c>
      <c r="C35" s="2">
        <v>825</v>
      </c>
      <c r="I35" s="2">
        <f t="shared" si="3"/>
        <v>825</v>
      </c>
      <c r="K35" s="29"/>
      <c r="M35" s="18">
        <f>C35+K35</f>
        <v>825</v>
      </c>
    </row>
    <row r="36" spans="1:13" x14ac:dyDescent="0.25">
      <c r="A36" t="s">
        <v>29</v>
      </c>
      <c r="C36" s="2">
        <v>266</v>
      </c>
      <c r="I36" s="2">
        <f t="shared" si="3"/>
        <v>266</v>
      </c>
      <c r="K36" s="29">
        <v>-166</v>
      </c>
      <c r="M36" s="18">
        <f>C36+K36</f>
        <v>100</v>
      </c>
    </row>
    <row r="37" spans="1:13" x14ac:dyDescent="0.25">
      <c r="A37" t="s">
        <v>30</v>
      </c>
      <c r="C37" s="2">
        <v>342</v>
      </c>
      <c r="I37" s="2">
        <f t="shared" si="3"/>
        <v>342</v>
      </c>
      <c r="K37" s="29">
        <v>-85</v>
      </c>
      <c r="M37" s="18">
        <f>C37+K37</f>
        <v>257</v>
      </c>
    </row>
    <row r="38" spans="1:13" x14ac:dyDescent="0.25">
      <c r="A38" t="s">
        <v>31</v>
      </c>
      <c r="E38" s="2">
        <v>0</v>
      </c>
      <c r="I38" s="2">
        <f t="shared" si="3"/>
        <v>0</v>
      </c>
      <c r="K38" s="29"/>
      <c r="M38" s="18">
        <f>C38+K38</f>
        <v>0</v>
      </c>
    </row>
    <row r="39" spans="1:13" x14ac:dyDescent="0.25">
      <c r="A39" t="s">
        <v>32</v>
      </c>
      <c r="C39" s="2">
        <v>1575</v>
      </c>
      <c r="E39" s="2">
        <v>18000</v>
      </c>
      <c r="I39" s="2">
        <f t="shared" si="3"/>
        <v>19575</v>
      </c>
      <c r="K39" s="29"/>
      <c r="M39" s="18">
        <f>C39+K39</f>
        <v>1575</v>
      </c>
    </row>
    <row r="40" spans="1:13" x14ac:dyDescent="0.25">
      <c r="A40" t="s">
        <v>33</v>
      </c>
      <c r="C40" s="2">
        <v>447.51</v>
      </c>
      <c r="I40" s="2">
        <f t="shared" si="3"/>
        <v>447.51</v>
      </c>
      <c r="K40" s="29">
        <v>200</v>
      </c>
      <c r="M40" s="18">
        <f>C40+K40</f>
        <v>647.51</v>
      </c>
    </row>
    <row r="41" spans="1:13" x14ac:dyDescent="0.25">
      <c r="A41" t="s">
        <v>34</v>
      </c>
      <c r="C41" s="2">
        <v>685</v>
      </c>
      <c r="I41" s="2">
        <f t="shared" si="3"/>
        <v>685</v>
      </c>
      <c r="K41" s="29">
        <v>-500</v>
      </c>
      <c r="M41" s="18">
        <f>C41+K41</f>
        <v>185</v>
      </c>
    </row>
    <row r="42" spans="1:13" x14ac:dyDescent="0.25">
      <c r="I42" s="2">
        <f t="shared" si="3"/>
        <v>0</v>
      </c>
      <c r="K42" s="29"/>
      <c r="M42" s="18">
        <f>C42+K42</f>
        <v>0</v>
      </c>
    </row>
    <row r="43" spans="1:13" x14ac:dyDescent="0.25">
      <c r="A43" t="s">
        <v>42</v>
      </c>
      <c r="I43" s="2">
        <f t="shared" si="3"/>
        <v>0</v>
      </c>
      <c r="K43" s="29"/>
      <c r="M43" s="18">
        <f>C43+K43</f>
        <v>0</v>
      </c>
    </row>
    <row r="44" spans="1:13" x14ac:dyDescent="0.25">
      <c r="A44" t="s">
        <v>43</v>
      </c>
      <c r="C44" s="2">
        <v>3600</v>
      </c>
      <c r="I44" s="2">
        <f t="shared" si="3"/>
        <v>3600</v>
      </c>
      <c r="K44" s="29"/>
      <c r="M44" s="18">
        <f>C44+K44</f>
        <v>3600</v>
      </c>
    </row>
    <row r="45" spans="1:13" x14ac:dyDescent="0.25">
      <c r="A45" t="s">
        <v>45</v>
      </c>
      <c r="C45" s="2">
        <v>1229</v>
      </c>
      <c r="I45" s="2">
        <f t="shared" si="3"/>
        <v>1229</v>
      </c>
      <c r="K45" s="29"/>
      <c r="M45" s="18">
        <f>C45+K45</f>
        <v>1229</v>
      </c>
    </row>
    <row r="46" spans="1:13" x14ac:dyDescent="0.25">
      <c r="A46" t="s">
        <v>44</v>
      </c>
      <c r="C46" s="2">
        <v>2345</v>
      </c>
      <c r="I46" s="2">
        <f t="shared" si="3"/>
        <v>2345</v>
      </c>
      <c r="K46" s="29"/>
      <c r="M46" s="18">
        <f>C46+K46</f>
        <v>2345</v>
      </c>
    </row>
    <row r="47" spans="1:13" x14ac:dyDescent="0.25">
      <c r="C47" s="11"/>
      <c r="E47" s="11"/>
      <c r="I47" s="11">
        <f t="shared" si="3"/>
        <v>0</v>
      </c>
      <c r="K47" s="29"/>
      <c r="M47" s="19">
        <f>C47+K47</f>
        <v>0</v>
      </c>
    </row>
    <row r="49" spans="1:15" ht="15.75" x14ac:dyDescent="0.25">
      <c r="A49" s="16" t="s">
        <v>35</v>
      </c>
      <c r="B49" s="12"/>
      <c r="C49" s="26">
        <f>SUM(C28:C48)</f>
        <v>13700.2</v>
      </c>
      <c r="D49" s="12"/>
      <c r="E49" s="13">
        <f>SUM(E28:E48)</f>
        <v>18000</v>
      </c>
      <c r="F49" s="12"/>
      <c r="G49" s="12"/>
      <c r="H49" s="12"/>
      <c r="I49" s="13">
        <f>SUM(I28:I48)</f>
        <v>31700.199999999997</v>
      </c>
      <c r="K49" s="3">
        <f>C49/C14</f>
        <v>0.28798873286807369</v>
      </c>
      <c r="M49" s="26">
        <f>SUM(M28:M48)</f>
        <v>12750.2</v>
      </c>
      <c r="O49" s="3">
        <f>M49/M14</f>
        <v>0.33898600131074547</v>
      </c>
    </row>
    <row r="50" spans="1:15" x14ac:dyDescent="0.25">
      <c r="O50" s="3"/>
    </row>
    <row r="51" spans="1:15" ht="15.75" x14ac:dyDescent="0.25">
      <c r="A51" s="16" t="s">
        <v>46</v>
      </c>
      <c r="B51" s="12"/>
      <c r="C51" s="13">
        <f>C25-C49</f>
        <v>4955.7999999999993</v>
      </c>
      <c r="D51" s="12"/>
      <c r="E51" s="13">
        <v>0</v>
      </c>
      <c r="F51" s="12"/>
      <c r="G51" s="12" t="s">
        <v>36</v>
      </c>
      <c r="H51" s="12"/>
      <c r="I51" s="13">
        <f>I25-I49</f>
        <v>-13044.199999999997</v>
      </c>
      <c r="K51" s="3">
        <f>C51/C14</f>
        <v>0.10417472462793238</v>
      </c>
      <c r="M51" s="13">
        <f>M25-M49</f>
        <v>2000.1510364192654</v>
      </c>
      <c r="O51" s="3">
        <f>M51/M14</f>
        <v>5.3177456185260624E-2</v>
      </c>
    </row>
    <row r="53" spans="1:15" x14ac:dyDescent="0.25">
      <c r="C53" s="17"/>
      <c r="E53" s="11"/>
    </row>
  </sheetData>
  <mergeCells count="1">
    <mergeCell ref="O12:P12"/>
  </mergeCells>
  <conditionalFormatting sqref="P14">
    <cfRule type="cellIs" dxfId="3" priority="1" operator="between">
      <formula>0.3701</formula>
      <formula>0.3999</formula>
    </cfRule>
    <cfRule type="cellIs" dxfId="2" priority="2" operator="between">
      <formula>37.01</formula>
      <formula>39.99</formula>
    </cfRule>
    <cfRule type="cellIs" dxfId="1" priority="3" operator="lessThan">
      <formula>0.37</formula>
    </cfRule>
    <cfRule type="cellIs" dxfId="0" priority="4" operator="greaterThan">
      <formula>0.4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67945-7030-4119-A13B-65AFB424BBB5}">
  <dimension ref="A1:G30"/>
  <sheetViews>
    <sheetView workbookViewId="0">
      <selection activeCell="E34" sqref="E34"/>
    </sheetView>
  </sheetViews>
  <sheetFormatPr defaultRowHeight="15" x14ac:dyDescent="0.25"/>
  <cols>
    <col min="1" max="1" width="27.85546875" customWidth="1"/>
    <col min="2" max="2" width="1.7109375" customWidth="1"/>
    <col min="3" max="3" width="18.5703125" style="29" customWidth="1"/>
    <col min="4" max="4" width="1.5703125" customWidth="1"/>
    <col min="5" max="5" width="10.28515625" style="34" customWidth="1"/>
    <col min="6" max="6" width="1.42578125" customWidth="1"/>
    <col min="7" max="7" width="15.5703125" style="29" customWidth="1"/>
  </cols>
  <sheetData>
    <row r="1" spans="1:7" ht="18.75" x14ac:dyDescent="0.3">
      <c r="A1" s="1" t="str">
        <f>+Budgeting!A1</f>
        <v>COMPANY NAME</v>
      </c>
    </row>
    <row r="2" spans="1:7" x14ac:dyDescent="0.25">
      <c r="A2" t="s">
        <v>47</v>
      </c>
    </row>
    <row r="5" spans="1:7" s="24" customFormat="1" x14ac:dyDescent="0.25">
      <c r="A5" s="28" t="s">
        <v>48</v>
      </c>
      <c r="C5" s="30" t="s">
        <v>49</v>
      </c>
      <c r="E5" s="35" t="s">
        <v>50</v>
      </c>
      <c r="G5" s="30" t="s">
        <v>51</v>
      </c>
    </row>
    <row r="7" spans="1:7" x14ac:dyDescent="0.25">
      <c r="A7" t="s">
        <v>52</v>
      </c>
      <c r="C7" s="29">
        <v>3250</v>
      </c>
      <c r="G7" s="29">
        <f>C7*(1-E7)</f>
        <v>3250</v>
      </c>
    </row>
    <row r="8" spans="1:7" x14ac:dyDescent="0.25">
      <c r="A8" t="s">
        <v>53</v>
      </c>
      <c r="C8" s="29">
        <v>6500</v>
      </c>
      <c r="E8" s="34">
        <v>0.5</v>
      </c>
      <c r="G8" s="29">
        <f t="shared" ref="G8:G25" si="0">C8*(1-E8)</f>
        <v>3250</v>
      </c>
    </row>
    <row r="9" spans="1:7" x14ac:dyDescent="0.25">
      <c r="A9" t="s">
        <v>54</v>
      </c>
      <c r="C9" s="29">
        <v>2875</v>
      </c>
      <c r="G9" s="29">
        <f t="shared" si="0"/>
        <v>2875</v>
      </c>
    </row>
    <row r="10" spans="1:7" x14ac:dyDescent="0.25">
      <c r="A10" t="s">
        <v>55</v>
      </c>
      <c r="C10" s="29">
        <v>1500</v>
      </c>
      <c r="G10" s="29">
        <f t="shared" si="0"/>
        <v>1500</v>
      </c>
    </row>
    <row r="11" spans="1:7" x14ac:dyDescent="0.25">
      <c r="A11" t="s">
        <v>56</v>
      </c>
      <c r="C11" s="29">
        <v>875</v>
      </c>
      <c r="G11" s="29">
        <f t="shared" si="0"/>
        <v>875</v>
      </c>
    </row>
    <row r="12" spans="1:7" x14ac:dyDescent="0.25">
      <c r="A12" t="s">
        <v>57</v>
      </c>
      <c r="C12" s="29">
        <v>955</v>
      </c>
      <c r="G12" s="29">
        <f t="shared" si="0"/>
        <v>955</v>
      </c>
    </row>
    <row r="13" spans="1:7" x14ac:dyDescent="0.25">
      <c r="A13" t="s">
        <v>58</v>
      </c>
      <c r="C13" s="29">
        <v>4360</v>
      </c>
      <c r="E13" s="34">
        <v>0.25</v>
      </c>
      <c r="G13" s="29">
        <f t="shared" si="0"/>
        <v>3270</v>
      </c>
    </row>
    <row r="14" spans="1:7" x14ac:dyDescent="0.25">
      <c r="A14" t="s">
        <v>59</v>
      </c>
      <c r="C14" s="29">
        <v>5361</v>
      </c>
      <c r="G14" s="29">
        <f t="shared" ref="G14:G19" si="1">C14*(1-E14)</f>
        <v>5361</v>
      </c>
    </row>
    <row r="15" spans="1:7" x14ac:dyDescent="0.25">
      <c r="A15" t="s">
        <v>60</v>
      </c>
      <c r="C15" s="29">
        <v>5736</v>
      </c>
      <c r="E15" s="34">
        <v>0.6</v>
      </c>
      <c r="G15" s="29">
        <f t="shared" si="1"/>
        <v>2294.4</v>
      </c>
    </row>
    <row r="16" spans="1:7" x14ac:dyDescent="0.25">
      <c r="A16" t="s">
        <v>61</v>
      </c>
      <c r="C16" s="29">
        <v>2675</v>
      </c>
      <c r="G16" s="29">
        <f t="shared" si="1"/>
        <v>2675</v>
      </c>
    </row>
    <row r="17" spans="1:7" x14ac:dyDescent="0.25">
      <c r="A17" t="s">
        <v>62</v>
      </c>
      <c r="C17" s="29">
        <v>4568</v>
      </c>
      <c r="E17" s="34">
        <v>0.18</v>
      </c>
      <c r="G17" s="29">
        <f t="shared" si="1"/>
        <v>3745.76</v>
      </c>
    </row>
    <row r="18" spans="1:7" x14ac:dyDescent="0.25">
      <c r="A18" t="s">
        <v>63</v>
      </c>
      <c r="C18" s="29">
        <v>1373</v>
      </c>
      <c r="G18" s="29">
        <f t="shared" si="1"/>
        <v>1373</v>
      </c>
    </row>
    <row r="19" spans="1:7" x14ac:dyDescent="0.25">
      <c r="A19" t="s">
        <v>64</v>
      </c>
      <c r="C19" s="29">
        <v>3467</v>
      </c>
      <c r="E19" s="34">
        <v>0.4</v>
      </c>
      <c r="G19" s="29">
        <f t="shared" si="1"/>
        <v>2080.1999999999998</v>
      </c>
    </row>
    <row r="20" spans="1:7" x14ac:dyDescent="0.25">
      <c r="A20" t="s">
        <v>65</v>
      </c>
      <c r="C20" s="29">
        <v>2634</v>
      </c>
      <c r="G20" s="29">
        <f t="shared" si="0"/>
        <v>2634</v>
      </c>
    </row>
    <row r="21" spans="1:7" x14ac:dyDescent="0.25">
      <c r="A21" t="s">
        <v>66</v>
      </c>
      <c r="C21" s="29">
        <v>1593</v>
      </c>
      <c r="G21" s="29">
        <f t="shared" si="0"/>
        <v>1593</v>
      </c>
    </row>
    <row r="22" spans="1:7" x14ac:dyDescent="0.25">
      <c r="G22" s="29">
        <f t="shared" si="0"/>
        <v>0</v>
      </c>
    </row>
    <row r="23" spans="1:7" x14ac:dyDescent="0.25">
      <c r="G23" s="29">
        <f t="shared" si="0"/>
        <v>0</v>
      </c>
    </row>
    <row r="24" spans="1:7" x14ac:dyDescent="0.25">
      <c r="G24" s="29">
        <f t="shared" si="0"/>
        <v>0</v>
      </c>
    </row>
    <row r="25" spans="1:7" x14ac:dyDescent="0.25">
      <c r="C25" s="31"/>
      <c r="G25" s="31">
        <f t="shared" si="0"/>
        <v>0</v>
      </c>
    </row>
    <row r="27" spans="1:7" ht="15.75" thickBot="1" x14ac:dyDescent="0.3">
      <c r="C27" s="32">
        <f>SUM(C7:C25)</f>
        <v>47722</v>
      </c>
      <c r="G27" s="32">
        <f>SUM(G7:G25)</f>
        <v>37731.360000000001</v>
      </c>
    </row>
    <row r="28" spans="1:7" ht="15.75" thickTop="1" x14ac:dyDescent="0.25"/>
    <row r="30" spans="1:7" x14ac:dyDescent="0.25">
      <c r="A30" t="s">
        <v>38</v>
      </c>
      <c r="E30" s="34">
        <f>G30/C27</f>
        <v>0.20935082351955073</v>
      </c>
      <c r="G30" s="33">
        <f>C27-G27</f>
        <v>9990.64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Budgeting</vt:lpstr>
      <vt:lpstr>Revenue Streams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Rayanne Buchianico</dc:creator>
  <cp:lastModifiedBy>Rayanne Buchianico</cp:lastModifiedBy>
  <dcterms:created xsi:type="dcterms:W3CDTF">2020-04-25T17:18:56Z</dcterms:created>
  <dcterms:modified xsi:type="dcterms:W3CDTF">2020-05-17T16:27:53Z</dcterms:modified>
</cp:coreProperties>
</file>